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Suppl. Fig1/"/>
    </mc:Choice>
  </mc:AlternateContent>
  <xr:revisionPtr revIDLastSave="0" documentId="13_ncr:1_{C71173FF-FB2F-F544-98BD-95FB81BD2581}" xr6:coauthVersionLast="47" xr6:coauthVersionMax="47" xr10:uidLastSave="{00000000-0000-0000-0000-000000000000}"/>
  <bookViews>
    <workbookView xWindow="11280" yWindow="1700" windowWidth="36640" windowHeight="20880" activeTab="8" xr2:uid="{00000000-000D-0000-FFFF-FFFF00000000}"/>
  </bookViews>
  <sheets>
    <sheet name="unimmobilized" sheetId="1" r:id="rId1"/>
    <sheet name="Amino" sheetId="2" r:id="rId2"/>
    <sheet name="Polystyrene" sheetId="3" r:id="rId3"/>
    <sheet name="EpoxyButyl" sheetId="4" r:id="rId4"/>
    <sheet name="DVB" sheetId="5" r:id="rId5"/>
    <sheet name="Octadecyl" sheetId="6" r:id="rId6"/>
    <sheet name="Epoxy" sheetId="7" r:id="rId7"/>
    <sheet name="LdhA_binding_efficiency" sheetId="8" r:id="rId8"/>
    <sheet name="LdhA_EziG" sheetId="9" r:id="rId9"/>
  </sheets>
  <definedNames>
    <definedName name="MethodPointer1" localSheetId="8">2005276048</definedName>
    <definedName name="MethodPointer1">837833648</definedName>
    <definedName name="MethodPointer2" localSheetId="8">410</definedName>
    <definedName name="MethodPointer2">604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9" l="1"/>
  <c r="AA5" i="9" s="1"/>
  <c r="B5" i="9"/>
  <c r="J5" i="9"/>
  <c r="C15" i="8"/>
  <c r="C16" i="8"/>
  <c r="C17" i="8"/>
  <c r="C18" i="8"/>
  <c r="C19" i="8"/>
  <c r="C14" i="8"/>
  <c r="F4" i="8"/>
  <c r="F5" i="8"/>
  <c r="F6" i="8"/>
  <c r="F7" i="8"/>
  <c r="F8" i="8"/>
  <c r="F3" i="8"/>
  <c r="I5" i="8"/>
  <c r="C2" i="9" l="1"/>
  <c r="H2" i="9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F2" i="9"/>
  <c r="E2" i="9"/>
  <c r="J6" i="9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N2" i="9"/>
  <c r="D2" i="9"/>
  <c r="E4" i="8"/>
  <c r="E5" i="8"/>
  <c r="E6" i="8"/>
  <c r="E7" i="8"/>
  <c r="E8" i="8"/>
  <c r="E3" i="8"/>
  <c r="C3" i="8"/>
  <c r="C4" i="8"/>
  <c r="C5" i="8"/>
  <c r="C6" i="8"/>
  <c r="C7" i="8"/>
  <c r="C8" i="8"/>
  <c r="C2" i="8"/>
  <c r="B8" i="8"/>
  <c r="B7" i="8"/>
  <c r="B6" i="8"/>
  <c r="B5" i="8"/>
  <c r="B4" i="8"/>
  <c r="B3" i="8"/>
  <c r="B2" i="8"/>
  <c r="C44" i="7"/>
  <c r="D42" i="7"/>
  <c r="C42" i="7"/>
  <c r="D41" i="7"/>
  <c r="C41" i="7"/>
  <c r="D63" i="6"/>
  <c r="D60" i="6"/>
  <c r="C60" i="6"/>
  <c r="D59" i="6"/>
  <c r="C59" i="6"/>
  <c r="C36" i="5"/>
  <c r="D34" i="5"/>
  <c r="C34" i="5"/>
  <c r="D33" i="5"/>
  <c r="C33" i="5"/>
  <c r="D43" i="4"/>
  <c r="D41" i="4"/>
  <c r="C41" i="4"/>
  <c r="D40" i="4"/>
  <c r="C40" i="4"/>
  <c r="F52" i="3"/>
  <c r="E50" i="3"/>
  <c r="F50" i="3"/>
  <c r="G50" i="3"/>
  <c r="H50" i="3"/>
  <c r="D50" i="3"/>
  <c r="H49" i="3"/>
  <c r="D49" i="3"/>
  <c r="F63" i="2"/>
  <c r="D63" i="2"/>
  <c r="C63" i="2"/>
  <c r="D62" i="2"/>
  <c r="C62" i="2"/>
  <c r="BM105" i="1"/>
  <c r="BM103" i="1"/>
  <c r="BN103" i="1"/>
  <c r="BL103" i="1"/>
  <c r="BM102" i="1"/>
  <c r="BN102" i="1"/>
  <c r="BL102" i="1"/>
  <c r="BK27" i="1"/>
  <c r="BK28" i="1" s="1"/>
  <c r="BK29" i="1" s="1"/>
  <c r="BK30" i="1" s="1"/>
  <c r="BK31" i="1" s="1"/>
  <c r="BK32" i="1" s="1"/>
  <c r="BK33" i="1" s="1"/>
  <c r="BK34" i="1" s="1"/>
  <c r="BK35" i="1" s="1"/>
  <c r="BK36" i="1" s="1"/>
  <c r="BK37" i="1" s="1"/>
  <c r="BK38" i="1" s="1"/>
  <c r="BK39" i="1" s="1"/>
  <c r="BK40" i="1" s="1"/>
  <c r="BK41" i="1" s="1"/>
  <c r="BK42" i="1" s="1"/>
  <c r="BK43" i="1" s="1"/>
  <c r="BK44" i="1" s="1"/>
  <c r="BK45" i="1" s="1"/>
  <c r="BK46" i="1" s="1"/>
  <c r="BK47" i="1" s="1"/>
  <c r="BK48" i="1" s="1"/>
  <c r="BK49" i="1" s="1"/>
  <c r="BK50" i="1" s="1"/>
  <c r="BK51" i="1" s="1"/>
  <c r="BK52" i="1" s="1"/>
  <c r="BK53" i="1" s="1"/>
  <c r="BK54" i="1" s="1"/>
  <c r="BK55" i="1" s="1"/>
  <c r="BK56" i="1" s="1"/>
  <c r="BK57" i="1" s="1"/>
  <c r="BK58" i="1" s="1"/>
  <c r="BK59" i="1" s="1"/>
  <c r="BK60" i="1" s="1"/>
  <c r="BK61" i="1" s="1"/>
  <c r="BK62" i="1" s="1"/>
  <c r="BK63" i="1" s="1"/>
  <c r="BK64" i="1" s="1"/>
  <c r="BK65" i="1" s="1"/>
  <c r="BK66" i="1" s="1"/>
  <c r="BK67" i="1" s="1"/>
  <c r="BK68" i="1" s="1"/>
  <c r="BK69" i="1" s="1"/>
  <c r="BK70" i="1" s="1"/>
  <c r="BK71" i="1" s="1"/>
  <c r="BK72" i="1" s="1"/>
  <c r="BK73" i="1" s="1"/>
  <c r="BK74" i="1" s="1"/>
  <c r="BK75" i="1" s="1"/>
  <c r="BK76" i="1" s="1"/>
  <c r="BK77" i="1" s="1"/>
  <c r="BK78" i="1" s="1"/>
  <c r="BK79" i="1" s="1"/>
  <c r="BK80" i="1" s="1"/>
  <c r="BK81" i="1" s="1"/>
  <c r="BK82" i="1" s="1"/>
  <c r="BK83" i="1" s="1"/>
  <c r="BK84" i="1" s="1"/>
  <c r="BK85" i="1" s="1"/>
  <c r="BK86" i="1" s="1"/>
  <c r="BK87" i="1" s="1"/>
  <c r="BK88" i="1" s="1"/>
  <c r="BK89" i="1" s="1"/>
  <c r="BK90" i="1" s="1"/>
  <c r="BK91" i="1" s="1"/>
  <c r="BK92" i="1" s="1"/>
  <c r="BK93" i="1" s="1"/>
  <c r="BK94" i="1" s="1"/>
  <c r="BK95" i="1" s="1"/>
  <c r="BK96" i="1" s="1"/>
  <c r="BK97" i="1" s="1"/>
  <c r="BK98" i="1" s="1"/>
  <c r="BK99" i="1" s="1"/>
  <c r="BK100" i="1" s="1"/>
  <c r="BK101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27" i="1"/>
  <c r="K2" i="9" l="1"/>
  <c r="S7" i="9" s="1"/>
  <c r="T7" i="9" s="1"/>
  <c r="L2" i="9"/>
  <c r="S6" i="9"/>
  <c r="T6" i="9" s="1"/>
  <c r="U6" i="9" s="1"/>
  <c r="V6" i="9" s="1"/>
  <c r="W6" i="9" s="1"/>
  <c r="X12" i="9" s="1"/>
  <c r="Y12" i="9" s="1"/>
  <c r="P2" i="9"/>
  <c r="O2" i="9"/>
  <c r="S8" i="9" s="1"/>
  <c r="T8" i="9" s="1"/>
  <c r="U8" i="9" s="1"/>
  <c r="V8" i="9" s="1"/>
  <c r="W8" i="9" s="1"/>
  <c r="X14" i="9" s="1"/>
  <c r="Y14" i="9" s="1"/>
  <c r="S5" i="9"/>
  <c r="T5" i="9" s="1"/>
  <c r="U5" i="9" s="1"/>
  <c r="M2" i="9"/>
  <c r="G2" i="9"/>
  <c r="U7" i="9" l="1"/>
  <c r="V7" i="9" s="1"/>
  <c r="W7" i="9" s="1"/>
  <c r="X13" i="9" s="1"/>
  <c r="Y13" i="9" s="1"/>
</calcChain>
</file>

<file path=xl/sharedStrings.xml><?xml version="1.0" encoding="utf-8"?>
<sst xmlns="http://schemas.openxmlformats.org/spreadsheetml/2006/main" count="594" uniqueCount="165">
  <si>
    <t>Software Version</t>
  </si>
  <si>
    <t>3.08.01</t>
  </si>
  <si>
    <t>Experiment File Path:</t>
  </si>
  <si>
    <t>Protocol File Path:</t>
  </si>
  <si>
    <t>Plate Number</t>
  </si>
  <si>
    <t>Plate 1</t>
  </si>
  <si>
    <t>Date</t>
  </si>
  <si>
    <t>Time</t>
  </si>
  <si>
    <t>Reader Type:</t>
  </si>
  <si>
    <t>Epoch</t>
  </si>
  <si>
    <t>Reader Serial Number:</t>
  </si>
  <si>
    <t>191204C</t>
  </si>
  <si>
    <t>Reading Type</t>
  </si>
  <si>
    <t>Reader</t>
  </si>
  <si>
    <t>Procedure Details</t>
  </si>
  <si>
    <t>Plate Type</t>
  </si>
  <si>
    <t>96 WELL PLATE</t>
  </si>
  <si>
    <t>Eject plate on completion</t>
  </si>
  <si>
    <t>Start Kinetic</t>
  </si>
  <si>
    <t>Runtime 0:05:00 (HH:MM:SS), Interval 0:00:04, 76 Reads</t>
  </si>
  <si>
    <t xml:space="preserve">    Read</t>
  </si>
  <si>
    <t>Absorbance Endpoint</t>
  </si>
  <si>
    <t>F1..F3</t>
  </si>
  <si>
    <t>Wavelengths:  340</t>
  </si>
  <si>
    <t>Read Speed: Normal,  Delay: 100 msec,  Measurements/Data Point: 8</t>
  </si>
  <si>
    <t>End Kinetic</t>
  </si>
  <si>
    <t>T° 340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</si>
  <si>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</si>
  <si>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</si>
  <si>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</si>
  <si>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</si>
  <si>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</si>
  <si>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</si>
  <si>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</si>
  <si>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</si>
  <si>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</si>
  <si>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</si>
  <si>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</si>
  <si>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</si>
  <si>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</si>
  <si>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</si>
  <si>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</si>
  <si>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</si>
  <si>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</si>
  <si>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</si>
  <si>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</si>
  <si>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</si>
  <si>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</si>
  <si>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</si>
  <si>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</si>
  <si>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</si>
  <si>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</si>
  <si>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</si>
  <si>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</si>
  <si>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</si>
  <si>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</si>
  <si>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</si>
  <si>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</si>
  <si>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</si>
  <si>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</si>
  <si>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</si>
  <si>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</si>
  <si>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</si>
  <si>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</si>
  <si>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</si>
  <si>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</si>
  <si>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</si>
  <si>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</si>
  <si>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</si>
  <si>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</si>
  <si>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</si>
  <si>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</si>
  <si>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</si>
  <si>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</si>
  <si>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</si>
  <si>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</si>
  <si>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</si>
  <si>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</si>
  <si>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</si>
  <si>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</si>
  <si>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</si>
  <si>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</si>
  <si>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</si>
  <si>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</si>
  <si>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</si>
  <si>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</si>
  <si>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</si>
  <si>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</si>
  <si>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</si>
  <si>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</si>
  <si>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</si>
  <si>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</si>
  <si>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</si>
  <si>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</si>
  <si>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</si>
  <si>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</si>
  <si>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</si>
  <si>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</si>
  <si>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</si>
  <si>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</si>
  <si>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</si>
  <si>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</si>
  <si>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</si>
  <si>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</si>
  <si>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</si>
  <si>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</si>
  <si>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</si>
  <si>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</si>
  <si>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</si>
  <si>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</si>
  <si>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</si>
  <si>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</si>
  <si>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</si>
  <si>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</si>
  <si>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</si>
  <si>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</si>
  <si>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</si>
  <si>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</si>
  <si>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</si>
  <si>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</si>
  <si>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Results</t>
  </si>
  <si>
    <t>A</t>
  </si>
  <si>
    <t>?????</t>
  </si>
  <si>
    <t>Max V [340]</t>
  </si>
  <si>
    <t>R-Squared [340]</t>
  </si>
  <si>
    <t>t at Max V [340]</t>
  </si>
  <si>
    <t>Lagtime [340]</t>
  </si>
  <si>
    <t>B</t>
  </si>
  <si>
    <t>C</t>
  </si>
  <si>
    <t>D</t>
  </si>
  <si>
    <t>E</t>
  </si>
  <si>
    <t>F</t>
  </si>
  <si>
    <t>G</t>
  </si>
  <si>
    <t>H</t>
  </si>
  <si>
    <t>untreated</t>
  </si>
  <si>
    <t>amino</t>
  </si>
  <si>
    <t>Macro</t>
  </si>
  <si>
    <t>epoxy butyl</t>
  </si>
  <si>
    <t>DVB</t>
  </si>
  <si>
    <t>octadecyl</t>
  </si>
  <si>
    <t>epoxy</t>
  </si>
  <si>
    <t>Epoxy</t>
  </si>
  <si>
    <t>Epoxy-Butyl</t>
  </si>
  <si>
    <t>Polystyrene</t>
  </si>
  <si>
    <t>Octadecyl</t>
  </si>
  <si>
    <t>binding efficiency [%]</t>
  </si>
  <si>
    <t>Amino</t>
  </si>
  <si>
    <t>mg beads</t>
  </si>
  <si>
    <t>Volume [ml]</t>
  </si>
  <si>
    <t>Conc. [nM]</t>
  </si>
  <si>
    <t>Amount Protein [nmol]</t>
  </si>
  <si>
    <t>Protein/100 mg beads [nmol]</t>
  </si>
  <si>
    <t>actual loading of beads [nmol / 100 mg beads]</t>
  </si>
  <si>
    <t>unimmobilized</t>
  </si>
  <si>
    <t>actual loading [nmol / mg beads]</t>
  </si>
  <si>
    <t>Amount/mg beads [nmol]</t>
  </si>
  <si>
    <t>control</t>
  </si>
  <si>
    <t>Amount [nmol]</t>
  </si>
  <si>
    <t>STABWN</t>
  </si>
  <si>
    <t>binding eff</t>
  </si>
  <si>
    <t>% act supernatant</t>
  </si>
  <si>
    <t>Concentration [µM]</t>
  </si>
  <si>
    <t>EziG3</t>
  </si>
  <si>
    <t>EziG2</t>
  </si>
  <si>
    <t>EziG1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</si>
</sst>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/>
    <xf numFmtId="0" fontId="2" fillId="0" borderId="1" xfId="1" applyFont="1" applyBorder="1" applyAlignment="1">
      <alignment horizontal="center" vertical="center" wrapText="1"/>
    </xf>
    <xf numFmtId="21" fontId="2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4E49CE95-6D4F-8843-83A5-A0BFCC4499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Amino!$B$4:$B$19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</c:numCache>
            </c:numRef>
          </c:xVal>
          <c:yVal>
            <c:numRef>
              <c:f>Amino!$C$4:$C$19</c:f>
              <c:numCache>
                <c:formatCode>General</c:formatCode>
                <c:ptCount val="16"/>
                <c:pt idx="0">
                  <c:v>0.85799999999999998</c:v>
                </c:pt>
                <c:pt idx="1">
                  <c:v>0.85699999999999998</c:v>
                </c:pt>
                <c:pt idx="2">
                  <c:v>0.85499999999999998</c:v>
                </c:pt>
                <c:pt idx="3">
                  <c:v>0.85399999999999998</c:v>
                </c:pt>
                <c:pt idx="4">
                  <c:v>0.85199999999999998</c:v>
                </c:pt>
                <c:pt idx="5">
                  <c:v>0.85199999999999998</c:v>
                </c:pt>
                <c:pt idx="6">
                  <c:v>0.85099999999999998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0.84899999999999998</c:v>
                </c:pt>
                <c:pt idx="12">
                  <c:v>0.84899999999999998</c:v>
                </c:pt>
                <c:pt idx="13">
                  <c:v>0.84899999999999998</c:v>
                </c:pt>
                <c:pt idx="14">
                  <c:v>0.84899999999999998</c:v>
                </c:pt>
                <c:pt idx="15">
                  <c:v>0.84899999999999998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172-3048-AB63-CCD47090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2324272"/>
        <c:axId val="1812325904"/>
      </c:scatterChart>
      <c:valAx>
        <c:axId val="181232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2325904"/>
        <c:crosses val="autoZero"/>
        <c:crossBetween val="midCat"/>
      </c:valAx>
      <c:valAx>
        <c:axId val="181232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2324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LdhA_binding_efficiency!$A$3:$A$8</c:f>
              <c:strCache>
                <c:ptCount val="6"/>
                <c:pt idx="0">
                  <c:v>Amino</c:v>
                </c:pt>
                <c:pt idx="1">
                  <c:v>Epoxy</c:v>
                </c:pt>
                <c:pt idx="2">
                  <c:v>Epoxy-Butyl</c:v>
                </c:pt>
                <c:pt idx="3">
                  <c:v>DVB</c:v>
                </c:pt>
                <c:pt idx="4">
                  <c:v>Polystyrene</c:v>
                </c:pt>
                <c:pt idx="5">
                  <c:v>Octadecyl</c:v>
                </c:pt>
              </c:strCache>
            </c:strRef>
          </c:cat>
          <c:val>
            <c:numRef>
              <c:f>LdhA_binding_efficiency!$E$3:$E$8</c:f>
              <c:numCache>
                <c:formatCode>General</c:formatCode>
                <c:ptCount val="6"/>
                <c:pt idx="0">
                  <c:v>98.239743089528503</c:v>
                </c:pt>
                <c:pt idx="1">
                  <c:v>97.875086287103443</c:v>
                </c:pt>
                <c:pt idx="2">
                  <c:v>95.146913172664242</c:v>
                </c:pt>
                <c:pt idx="3">
                  <c:v>95.781686125033758</c:v>
                </c:pt>
                <c:pt idx="4">
                  <c:v>98.037155977070142</c:v>
                </c:pt>
                <c:pt idx="5">
                  <c:v>97.006212671448722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5-C342-B977-98842053B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7"/>
        <c:overlap val="-27"/>
        <c:axId val="1698944640"/>
        <c:axId val="1665223248"/>
      </c:barChart>
      <c:catAx>
        <c:axId val="16989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65223248"/>
        <c:crosses val="autoZero"/>
        <c:auto val="1"/>
        <c:lblAlgn val="ctr"/>
        <c:lblOffset val="100"/>
        <c:noMultiLvlLbl val="0"/>
      </c:catAx>
      <c:valAx>
        <c:axId val="166522324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tx1"/>
                    </a:solidFill>
                  </a:rPr>
                  <a:t>binding efficiency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894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120650</xdr:colOff>
      <xdr:row>22</xdr:row>
      <xdr:rowOff>107950</xdr:rowOff>
    </xdr:from>
    <xdr:to>
      <xdr:col>16</xdr:col>
      <xdr:colOff>565150</xdr:colOff>
      <xdr:row>39</xdr:row>
      <xdr:rowOff>44450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3D48DF7-87D4-FE4B-8699-EED2F2312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311150</xdr:colOff>
      <xdr:row>22</xdr:row>
      <xdr:rowOff>120650</xdr:rowOff>
    </xdr:from>
    <xdr:to>
      <xdr:col>18</xdr:col>
      <xdr:colOff>50800</xdr:colOff>
      <xdr:row>44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B5BB895-B682-954E-BC7F-9D417579C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U137"/>
  <sheetViews>
    <sheetView topLeftCell="BA15" workbookViewId="0">
      <selection activeCell="BL26" sqref="BL26"/>
    </sheetView>
  </sheetViews>
  <sheetFormatPr baseColWidth="10" defaultColWidth="9.1640625" defaultRowHeight="13" x14ac:dyDescent="0.15"/>
  <cols>
    <col min="1" max="1" width="20.6640625" customWidth="1"/>
    <col min="2" max="2" width="12.6640625" customWidth="1"/>
  </cols>
  <sheetData>
    <row r="2" spans="1:2" x14ac:dyDescent="0.15">
      <c r="A2" t="s">
        <v>0</v>
      </c>
      <c r="B2" t="s">
        <v>1</v>
      </c>
    </row>
    <row r="4" spans="1:2" x14ac:dyDescent="0.15">
      <c r="A4" t="s">
        <v>2</v>
      </c>
    </row>
    <row r="5" spans="1:2" x14ac:dyDescent="0.15">
      <c r="A5" t="s">
        <v>3</v>
      </c>
    </row>
    <row r="6" spans="1:2" x14ac:dyDescent="0.15">
      <c r="A6" t="s">
        <v>4</v>
      </c>
      <c r="B6" t="s">
        <v>5</v>
      </c>
    </row>
    <row r="7" spans="1:2" x14ac:dyDescent="0.15">
      <c r="A7" t="s">
        <v>6</v>
      </c>
      <c r="B7" s="1">
        <v>44095</v>
      </c>
    </row>
    <row r="8" spans="1:2" x14ac:dyDescent="0.15">
      <c r="A8" t="s">
        <v>7</v>
      </c>
      <c r="B8" s="2">
        <v>0.37452546296296302</v>
      </c>
    </row>
    <row r="9" spans="1:2" x14ac:dyDescent="0.15">
      <c r="A9" t="s">
        <v>8</v>
      </c>
      <c r="B9" t="s">
        <v>9</v>
      </c>
    </row>
    <row r="10" spans="1:2" x14ac:dyDescent="0.15">
      <c r="A10" t="s">
        <v>10</v>
      </c>
      <c r="B10" t="s">
        <v>11</v>
      </c>
    </row>
    <row r="11" spans="1:2" x14ac:dyDescent="0.15">
      <c r="A11" t="s">
        <v>12</v>
      </c>
      <c r="B11" t="s">
        <v>13</v>
      </c>
    </row>
    <row r="13" spans="1:2" ht="14" x14ac:dyDescent="0.15">
      <c r="A13" s="3" t="s">
        <v>14</v>
      </c>
      <c r="B13" s="4"/>
    </row>
    <row r="14" spans="1:2" x14ac:dyDescent="0.15">
      <c r="A14" t="s">
        <v>15</v>
      </c>
      <c r="B14" t="s">
        <v>16</v>
      </c>
    </row>
    <row r="15" spans="1:2" x14ac:dyDescent="0.15">
      <c r="A15" t="s">
        <v>17</v>
      </c>
    </row>
    <row r="16" spans="1:2" x14ac:dyDescent="0.15">
      <c r="A16" t="s">
        <v>18</v>
      </c>
      <c r="B16" t="s">
        <v>19</v>
      </c>
    </row>
    <row r="17" spans="1:99" x14ac:dyDescent="0.15">
      <c r="A17" t="s">
        <v>20</v>
      </c>
      <c r="B17" t="s">
        <v>21</v>
      </c>
    </row>
    <row r="18" spans="1:99" x14ac:dyDescent="0.15">
      <c r="B18" t="s">
        <v>22</v>
      </c>
    </row>
    <row r="19" spans="1:99" x14ac:dyDescent="0.15">
      <c r="B19" t="s">
        <v>23</v>
      </c>
    </row>
    <row r="20" spans="1:99" x14ac:dyDescent="0.15">
      <c r="B20" t="s">
        <v>24</v>
      </c>
    </row>
    <row r="21" spans="1:99" x14ac:dyDescent="0.15">
      <c r="A21" t="s">
        <v>25</v>
      </c>
    </row>
    <row r="23" spans="1:99" x14ac:dyDescent="0.15">
      <c r="A23" s="3">
        <v>340</v>
      </c>
      <c r="B23" s="4"/>
    </row>
    <row r="25" spans="1:99" ht="14" x14ac:dyDescent="0.15">
      <c r="B25" s="5" t="s">
        <v>7</v>
      </c>
      <c r="C25" s="5" t="s">
        <v>26</v>
      </c>
      <c r="D25" s="5" t="s">
        <v>27</v>
      </c>
      <c r="E25" s="5" t="s">
        <v>28</v>
      </c>
      <c r="F25" s="5" t="s">
        <v>29</v>
      </c>
      <c r="G25" s="5" t="s">
        <v>30</v>
      </c>
      <c r="H25" s="5" t="s">
        <v>31</v>
      </c>
      <c r="I25" s="5" t="s">
        <v>32</v>
      </c>
      <c r="J25" s="5" t="s">
        <v>33</v>
      </c>
      <c r="K25" s="5" t="s">
        <v>34</v>
      </c>
      <c r="L25" s="5" t="s">
        <v>35</v>
      </c>
      <c r="M25" s="5" t="s">
        <v>36</v>
      </c>
      <c r="N25" s="5" t="s">
        <v>37</v>
      </c>
      <c r="O25" s="5" t="s">
        <v>38</v>
      </c>
      <c r="P25" s="5" t="s">
        <v>39</v>
      </c>
      <c r="Q25" s="5" t="s">
        <v>40</v>
      </c>
      <c r="R25" s="5" t="s">
        <v>41</v>
      </c>
      <c r="S25" s="5" t="s">
        <v>42</v>
      </c>
      <c r="T25" s="5" t="s">
        <v>43</v>
      </c>
      <c r="U25" s="5" t="s">
        <v>44</v>
      </c>
      <c r="V25" s="5" t="s">
        <v>45</v>
      </c>
      <c r="W25" s="5" t="s">
        <v>46</v>
      </c>
      <c r="X25" s="5" t="s">
        <v>47</v>
      </c>
      <c r="Y25" s="5" t="s">
        <v>48</v>
      </c>
      <c r="Z25" s="5" t="s">
        <v>49</v>
      </c>
      <c r="AA25" s="5" t="s">
        <v>50</v>
      </c>
      <c r="AB25" s="5" t="s">
        <v>51</v>
      </c>
      <c r="AC25" s="5" t="s">
        <v>52</v>
      </c>
      <c r="AD25" s="5" t="s">
        <v>53</v>
      </c>
      <c r="AE25" s="5" t="s">
        <v>54</v>
      </c>
      <c r="AF25" s="5" t="s">
        <v>55</v>
      </c>
      <c r="AG25" s="5" t="s">
        <v>56</v>
      </c>
      <c r="AH25" s="5" t="s">
        <v>57</v>
      </c>
      <c r="AI25" s="5" t="s">
        <v>58</v>
      </c>
      <c r="AJ25" s="5" t="s">
        <v>59</v>
      </c>
      <c r="AK25" s="5" t="s">
        <v>60</v>
      </c>
      <c r="AL25" s="5" t="s">
        <v>61</v>
      </c>
      <c r="AM25" s="5" t="s">
        <v>62</v>
      </c>
      <c r="AN25" s="5" t="s">
        <v>63</v>
      </c>
      <c r="AO25" s="5" t="s">
        <v>64</v>
      </c>
      <c r="AP25" s="5" t="s">
        <v>65</v>
      </c>
      <c r="AQ25" s="5" t="s">
        <v>66</v>
      </c>
      <c r="AR25" s="5" t="s">
        <v>67</v>
      </c>
      <c r="AS25" s="5" t="s">
        <v>68</v>
      </c>
      <c r="AT25" s="5" t="s">
        <v>69</v>
      </c>
      <c r="AU25" s="5" t="s">
        <v>70</v>
      </c>
      <c r="AV25" s="5" t="s">
        <v>71</v>
      </c>
      <c r="AW25" s="5" t="s">
        <v>72</v>
      </c>
      <c r="AX25" s="5" t="s">
        <v>73</v>
      </c>
      <c r="AY25" s="5" t="s">
        <v>74</v>
      </c>
      <c r="AZ25" s="5" t="s">
        <v>75</v>
      </c>
      <c r="BA25" s="5" t="s">
        <v>76</v>
      </c>
      <c r="BB25" s="5" t="s">
        <v>77</v>
      </c>
      <c r="BC25" s="5" t="s">
        <v>78</v>
      </c>
      <c r="BD25" s="5" t="s">
        <v>79</v>
      </c>
      <c r="BE25" s="5" t="s">
        <v>80</v>
      </c>
      <c r="BF25" s="5" t="s">
        <v>81</v>
      </c>
      <c r="BG25" s="5" t="s">
        <v>82</v>
      </c>
      <c r="BH25" s="5" t="s">
        <v>83</v>
      </c>
      <c r="BI25" s="5" t="s">
        <v>84</v>
      </c>
      <c r="BJ25" s="5" t="s">
        <v>85</v>
      </c>
      <c r="BK25" s="5" t="s">
        <v>86</v>
      </c>
      <c r="BL25" s="16" t="s">
        <v>153</v>
      </c>
      <c r="BM25" s="17"/>
      <c r="BN25" s="18"/>
      <c r="BO25" s="5" t="s">
        <v>87</v>
      </c>
      <c r="BP25" s="5" t="s">
        <v>88</v>
      </c>
      <c r="BQ25" s="5" t="s">
        <v>89</v>
      </c>
      <c r="BR25" s="5" t="s">
        <v>90</v>
      </c>
      <c r="BS25" s="5" t="s">
        <v>91</v>
      </c>
      <c r="BT25" s="5" t="s">
        <v>92</v>
      </c>
      <c r="BU25" s="5" t="s">
        <v>93</v>
      </c>
      <c r="BV25" s="5" t="s">
        <v>94</v>
      </c>
      <c r="BW25" s="5" t="s">
        <v>95</v>
      </c>
      <c r="BX25" s="5" t="s">
        <v>96</v>
      </c>
      <c r="BY25" s="5" t="s">
        <v>97</v>
      </c>
      <c r="BZ25" s="5" t="s">
        <v>98</v>
      </c>
      <c r="CA25" s="5" t="s">
        <v>99</v>
      </c>
      <c r="CB25" s="5" t="s">
        <v>100</v>
      </c>
      <c r="CC25" s="5" t="s">
        <v>101</v>
      </c>
      <c r="CD25" s="5" t="s">
        <v>102</v>
      </c>
      <c r="CE25" s="5" t="s">
        <v>103</v>
      </c>
      <c r="CF25" s="5" t="s">
        <v>104</v>
      </c>
      <c r="CG25" s="5" t="s">
        <v>105</v>
      </c>
      <c r="CH25" s="5" t="s">
        <v>106</v>
      </c>
      <c r="CI25" s="5" t="s">
        <v>107</v>
      </c>
      <c r="CJ25" s="5" t="s">
        <v>108</v>
      </c>
      <c r="CK25" s="5" t="s">
        <v>109</v>
      </c>
      <c r="CL25" s="5" t="s">
        <v>110</v>
      </c>
      <c r="CM25" s="5" t="s">
        <v>111</v>
      </c>
      <c r="CN25" s="5" t="s">
        <v>112</v>
      </c>
      <c r="CO25" s="5" t="s">
        <v>113</v>
      </c>
      <c r="CP25" s="5" t="s">
        <v>114</v>
      </c>
      <c r="CQ25" s="5" t="s">
        <v>115</v>
      </c>
      <c r="CR25" s="5" t="s">
        <v>116</v>
      </c>
      <c r="CS25" s="5" t="s">
        <v>117</v>
      </c>
      <c r="CT25" s="5" t="s">
        <v>118</v>
      </c>
      <c r="CU25" s="5" t="s">
        <v>119</v>
      </c>
    </row>
    <row r="26" spans="1:99" x14ac:dyDescent="0.15">
      <c r="B26" s="15">
        <v>0</v>
      </c>
      <c r="C26" s="7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15">
        <v>0</v>
      </c>
      <c r="BL26" s="7">
        <v>0.876</v>
      </c>
      <c r="BM26" s="7">
        <v>0.86899999999999999</v>
      </c>
      <c r="BN26" s="7">
        <v>0.871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</row>
    <row r="27" spans="1:99" x14ac:dyDescent="0.15">
      <c r="B27" s="15">
        <f>B26+4</f>
        <v>4</v>
      </c>
      <c r="C27" s="7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15">
        <f>BK26+4</f>
        <v>4</v>
      </c>
      <c r="BL27" s="7">
        <v>0.85899999999999999</v>
      </c>
      <c r="BM27" s="7">
        <v>0.85499999999999998</v>
      </c>
      <c r="BN27" s="7">
        <v>0.85599999999999998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</row>
    <row r="28" spans="1:99" x14ac:dyDescent="0.15">
      <c r="B28" s="15">
        <f t="shared" ref="B28:B91" si="0">B27+4</f>
        <v>8</v>
      </c>
      <c r="C28" s="7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15">
        <f t="shared" ref="BK28:BK91" si="1">BK27+4</f>
        <v>8</v>
      </c>
      <c r="BL28" s="7">
        <v>0.84099999999999997</v>
      </c>
      <c r="BM28" s="7">
        <v>0.83799999999999997</v>
      </c>
      <c r="BN28" s="7">
        <v>0.83899999999999997</v>
      </c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x14ac:dyDescent="0.15">
      <c r="B29" s="15">
        <f t="shared" si="0"/>
        <v>12</v>
      </c>
      <c r="C29" s="7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15">
        <f t="shared" si="1"/>
        <v>12</v>
      </c>
      <c r="BL29" s="7">
        <v>0.82299999999999995</v>
      </c>
      <c r="BM29" s="7">
        <v>0.82099999999999995</v>
      </c>
      <c r="BN29" s="7">
        <v>0.82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99" x14ac:dyDescent="0.15">
      <c r="B30" s="15">
        <f t="shared" si="0"/>
        <v>16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15">
        <f t="shared" si="1"/>
        <v>16</v>
      </c>
      <c r="BL30" s="7">
        <v>0.80600000000000005</v>
      </c>
      <c r="BM30" s="7">
        <v>0.80300000000000005</v>
      </c>
      <c r="BN30" s="7">
        <v>0.8</v>
      </c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</row>
    <row r="31" spans="1:99" x14ac:dyDescent="0.15">
      <c r="B31" s="15">
        <f t="shared" si="0"/>
        <v>20</v>
      </c>
      <c r="C31" s="7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15">
        <f t="shared" si="1"/>
        <v>20</v>
      </c>
      <c r="BL31" s="7">
        <v>0.78900000000000003</v>
      </c>
      <c r="BM31" s="7">
        <v>0.78500000000000003</v>
      </c>
      <c r="BN31" s="7">
        <v>0.78</v>
      </c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</row>
    <row r="32" spans="1:99" x14ac:dyDescent="0.15">
      <c r="B32" s="15">
        <f t="shared" si="0"/>
        <v>24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15">
        <f t="shared" si="1"/>
        <v>24</v>
      </c>
      <c r="BL32" s="7">
        <v>0.77300000000000002</v>
      </c>
      <c r="BM32" s="7">
        <v>0.76800000000000002</v>
      </c>
      <c r="BN32" s="7">
        <v>0.76100000000000001</v>
      </c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2:99" x14ac:dyDescent="0.15">
      <c r="B33" s="15">
        <f t="shared" si="0"/>
        <v>28</v>
      </c>
      <c r="C33" s="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15">
        <f t="shared" si="1"/>
        <v>28</v>
      </c>
      <c r="BL33" s="7">
        <v>0.75700000000000001</v>
      </c>
      <c r="BM33" s="7">
        <v>0.751</v>
      </c>
      <c r="BN33" s="7">
        <v>0.74299999999999999</v>
      </c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2:99" x14ac:dyDescent="0.15">
      <c r="B34" s="15">
        <f t="shared" si="0"/>
        <v>32</v>
      </c>
      <c r="C34" s="7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15">
        <f t="shared" si="1"/>
        <v>32</v>
      </c>
      <c r="BL34" s="7">
        <v>0.74099999999999999</v>
      </c>
      <c r="BM34" s="7">
        <v>0.73499999999999999</v>
      </c>
      <c r="BN34" s="7">
        <v>0.72499999999999998</v>
      </c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2:99" x14ac:dyDescent="0.15">
      <c r="B35" s="15">
        <f t="shared" si="0"/>
        <v>36</v>
      </c>
      <c r="C35" s="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15">
        <f t="shared" si="1"/>
        <v>36</v>
      </c>
      <c r="BL35" s="7">
        <v>0.72599999999999998</v>
      </c>
      <c r="BM35" s="7">
        <v>0.71899999999999997</v>
      </c>
      <c r="BN35" s="7">
        <v>0.70799999999999996</v>
      </c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2:99" x14ac:dyDescent="0.15">
      <c r="B36" s="15">
        <f t="shared" si="0"/>
        <v>40</v>
      </c>
      <c r="C36" s="7"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5">
        <f t="shared" si="1"/>
        <v>40</v>
      </c>
      <c r="BL36" s="7">
        <v>0.71099999999999997</v>
      </c>
      <c r="BM36" s="7">
        <v>0.70299999999999996</v>
      </c>
      <c r="BN36" s="7">
        <v>0.69099999999999995</v>
      </c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2:99" x14ac:dyDescent="0.15">
      <c r="B37" s="15">
        <f t="shared" si="0"/>
        <v>44</v>
      </c>
      <c r="C37" s="7"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5">
        <f t="shared" si="1"/>
        <v>44</v>
      </c>
      <c r="BL37" s="7">
        <v>0.69599999999999995</v>
      </c>
      <c r="BM37" s="7">
        <v>0.68899999999999995</v>
      </c>
      <c r="BN37" s="7">
        <v>0.67400000000000004</v>
      </c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2:99" x14ac:dyDescent="0.15">
      <c r="B38" s="15">
        <f t="shared" si="0"/>
        <v>48</v>
      </c>
      <c r="C38" s="7"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5">
        <f t="shared" si="1"/>
        <v>48</v>
      </c>
      <c r="BL38" s="7">
        <v>0.68300000000000005</v>
      </c>
      <c r="BM38" s="7">
        <v>0.67400000000000004</v>
      </c>
      <c r="BN38" s="7">
        <v>0.65900000000000003</v>
      </c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2:99" x14ac:dyDescent="0.15">
      <c r="B39" s="15">
        <f t="shared" si="0"/>
        <v>52</v>
      </c>
      <c r="C39" s="7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5">
        <f t="shared" si="1"/>
        <v>52</v>
      </c>
      <c r="BL39" s="7">
        <v>0.66900000000000004</v>
      </c>
      <c r="BM39" s="7">
        <v>0.66100000000000003</v>
      </c>
      <c r="BN39" s="7">
        <v>0.64400000000000002</v>
      </c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2:99" x14ac:dyDescent="0.15">
      <c r="B40" s="15">
        <f t="shared" si="0"/>
        <v>56</v>
      </c>
      <c r="C40" s="7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5">
        <f t="shared" si="1"/>
        <v>56</v>
      </c>
      <c r="BL40" s="7">
        <v>0.65600000000000003</v>
      </c>
      <c r="BM40" s="7">
        <v>0.64700000000000002</v>
      </c>
      <c r="BN40" s="7">
        <v>0.63</v>
      </c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2:99" x14ac:dyDescent="0.15">
      <c r="B41" s="15">
        <f t="shared" si="0"/>
        <v>60</v>
      </c>
      <c r="C41" s="7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15">
        <f t="shared" si="1"/>
        <v>60</v>
      </c>
      <c r="BL41" s="7">
        <v>0.64300000000000002</v>
      </c>
      <c r="BM41" s="7">
        <v>0.63400000000000001</v>
      </c>
      <c r="BN41" s="7">
        <v>0.61699999999999999</v>
      </c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2:99" x14ac:dyDescent="0.15">
      <c r="B42" s="15">
        <f t="shared" si="0"/>
        <v>64</v>
      </c>
      <c r="C42" s="7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15">
        <f t="shared" si="1"/>
        <v>64</v>
      </c>
      <c r="BL42" s="7">
        <v>0.63100000000000001</v>
      </c>
      <c r="BM42" s="7">
        <v>0.622</v>
      </c>
      <c r="BN42" s="7">
        <v>0.60399999999999998</v>
      </c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2:99" x14ac:dyDescent="0.15">
      <c r="B43" s="15">
        <f t="shared" si="0"/>
        <v>68</v>
      </c>
      <c r="C43" s="7"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15">
        <f t="shared" si="1"/>
        <v>68</v>
      </c>
      <c r="BL43" s="7">
        <v>0.62</v>
      </c>
      <c r="BM43" s="7">
        <v>0.61099999999999999</v>
      </c>
      <c r="BN43" s="7">
        <v>0.59199999999999997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2:99" x14ac:dyDescent="0.15">
      <c r="B44" s="15">
        <f t="shared" si="0"/>
        <v>72</v>
      </c>
      <c r="C44" s="7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15">
        <f t="shared" si="1"/>
        <v>72</v>
      </c>
      <c r="BL44" s="7">
        <v>0.60799999999999998</v>
      </c>
      <c r="BM44" s="7">
        <v>0.6</v>
      </c>
      <c r="BN44" s="7">
        <v>0.57999999999999996</v>
      </c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2:99" x14ac:dyDescent="0.15">
      <c r="B45" s="15">
        <f t="shared" si="0"/>
        <v>76</v>
      </c>
      <c r="C45" s="7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15">
        <f t="shared" si="1"/>
        <v>76</v>
      </c>
      <c r="BL45" s="7">
        <v>0.59799999999999998</v>
      </c>
      <c r="BM45" s="7">
        <v>0.58899999999999997</v>
      </c>
      <c r="BN45" s="7">
        <v>0.56899999999999995</v>
      </c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2:99" x14ac:dyDescent="0.15">
      <c r="B46" s="15">
        <f t="shared" si="0"/>
        <v>80</v>
      </c>
      <c r="C46" s="7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15">
        <f t="shared" si="1"/>
        <v>80</v>
      </c>
      <c r="BL46" s="7">
        <v>0.58799999999999997</v>
      </c>
      <c r="BM46" s="7">
        <v>0.57799999999999996</v>
      </c>
      <c r="BN46" s="7">
        <v>0.55800000000000005</v>
      </c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2:99" x14ac:dyDescent="0.15">
      <c r="B47" s="15">
        <f t="shared" si="0"/>
        <v>84</v>
      </c>
      <c r="C47" s="7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15">
        <f t="shared" si="1"/>
        <v>84</v>
      </c>
      <c r="BL47" s="7">
        <v>0.57799999999999996</v>
      </c>
      <c r="BM47" s="7">
        <v>0.56899999999999995</v>
      </c>
      <c r="BN47" s="7">
        <v>0.54800000000000004</v>
      </c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2:99" x14ac:dyDescent="0.15">
      <c r="B48" s="15">
        <f t="shared" si="0"/>
        <v>88</v>
      </c>
      <c r="C48" s="7"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15">
        <f t="shared" si="1"/>
        <v>88</v>
      </c>
      <c r="BL48" s="7">
        <v>0.56799999999999995</v>
      </c>
      <c r="BM48" s="7">
        <v>0.56000000000000005</v>
      </c>
      <c r="BN48" s="7">
        <v>0.53900000000000003</v>
      </c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2:99" x14ac:dyDescent="0.15">
      <c r="B49" s="15">
        <f t="shared" si="0"/>
        <v>92</v>
      </c>
      <c r="C49" s="7"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15">
        <f t="shared" si="1"/>
        <v>92</v>
      </c>
      <c r="BL49" s="7">
        <v>0.56000000000000005</v>
      </c>
      <c r="BM49" s="7">
        <v>0.55100000000000005</v>
      </c>
      <c r="BN49" s="7">
        <v>0.53100000000000003</v>
      </c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2:99" x14ac:dyDescent="0.15">
      <c r="B50" s="15">
        <f t="shared" si="0"/>
        <v>96</v>
      </c>
      <c r="C50" s="7"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15">
        <f t="shared" si="1"/>
        <v>96</v>
      </c>
      <c r="BL50" s="7">
        <v>0.55100000000000005</v>
      </c>
      <c r="BM50" s="7">
        <v>0.54300000000000004</v>
      </c>
      <c r="BN50" s="7">
        <v>0.52200000000000002</v>
      </c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2:99" x14ac:dyDescent="0.15">
      <c r="B51" s="15">
        <f t="shared" si="0"/>
        <v>100</v>
      </c>
      <c r="C51" s="7"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15">
        <f t="shared" si="1"/>
        <v>100</v>
      </c>
      <c r="BL51" s="7">
        <v>0.54400000000000004</v>
      </c>
      <c r="BM51" s="7">
        <v>0.53500000000000003</v>
      </c>
      <c r="BN51" s="7">
        <v>0.51500000000000001</v>
      </c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</row>
    <row r="52" spans="2:99" x14ac:dyDescent="0.15">
      <c r="B52" s="15">
        <f t="shared" si="0"/>
        <v>104</v>
      </c>
      <c r="C52" s="7"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15">
        <f t="shared" si="1"/>
        <v>104</v>
      </c>
      <c r="BL52" s="7">
        <v>0.53600000000000003</v>
      </c>
      <c r="BM52" s="7">
        <v>0.52800000000000002</v>
      </c>
      <c r="BN52" s="7">
        <v>0.50800000000000001</v>
      </c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</row>
    <row r="53" spans="2:99" x14ac:dyDescent="0.15">
      <c r="B53" s="15">
        <f t="shared" si="0"/>
        <v>108</v>
      </c>
      <c r="C53" s="7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15">
        <f t="shared" si="1"/>
        <v>108</v>
      </c>
      <c r="BL53" s="7">
        <v>0.52900000000000003</v>
      </c>
      <c r="BM53" s="7">
        <v>0.52100000000000002</v>
      </c>
      <c r="BN53" s="7">
        <v>0.501</v>
      </c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</row>
    <row r="54" spans="2:99" x14ac:dyDescent="0.15">
      <c r="B54" s="15">
        <f t="shared" si="0"/>
        <v>112</v>
      </c>
      <c r="C54" s="7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15">
        <f t="shared" si="1"/>
        <v>112</v>
      </c>
      <c r="BL54" s="7">
        <v>0.52300000000000002</v>
      </c>
      <c r="BM54" s="7">
        <v>0.51500000000000001</v>
      </c>
      <c r="BN54" s="7">
        <v>0.495</v>
      </c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</row>
    <row r="55" spans="2:99" x14ac:dyDescent="0.15">
      <c r="B55" s="15">
        <f t="shared" si="0"/>
        <v>116</v>
      </c>
      <c r="C55" s="7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15">
        <f t="shared" si="1"/>
        <v>116</v>
      </c>
      <c r="BL55" s="7">
        <v>0.51700000000000002</v>
      </c>
      <c r="BM55" s="7">
        <v>0.50800000000000001</v>
      </c>
      <c r="BN55" s="7">
        <v>0.48899999999999999</v>
      </c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</row>
    <row r="56" spans="2:99" x14ac:dyDescent="0.15">
      <c r="B56" s="15">
        <f t="shared" si="0"/>
        <v>120</v>
      </c>
      <c r="C56" s="7"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15">
        <f t="shared" si="1"/>
        <v>120</v>
      </c>
      <c r="BL56" s="7">
        <v>0.51100000000000001</v>
      </c>
      <c r="BM56" s="7">
        <v>0.503</v>
      </c>
      <c r="BN56" s="7">
        <v>0.48399999999999999</v>
      </c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</row>
    <row r="57" spans="2:99" x14ac:dyDescent="0.15">
      <c r="B57" s="15">
        <f t="shared" si="0"/>
        <v>124</v>
      </c>
      <c r="C57" s="7"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15">
        <f t="shared" si="1"/>
        <v>124</v>
      </c>
      <c r="BL57" s="7">
        <v>0.50600000000000001</v>
      </c>
      <c r="BM57" s="7">
        <v>0.498</v>
      </c>
      <c r="BN57" s="7">
        <v>0.47899999999999998</v>
      </c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</row>
    <row r="58" spans="2:99" x14ac:dyDescent="0.15">
      <c r="B58" s="15">
        <f t="shared" si="0"/>
        <v>128</v>
      </c>
      <c r="C58" s="7"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15">
        <f t="shared" si="1"/>
        <v>128</v>
      </c>
      <c r="BL58" s="7">
        <v>0.501</v>
      </c>
      <c r="BM58" s="7">
        <v>0.49299999999999999</v>
      </c>
      <c r="BN58" s="7">
        <v>0.47499999999999998</v>
      </c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</row>
    <row r="59" spans="2:99" x14ac:dyDescent="0.15">
      <c r="B59" s="15">
        <f t="shared" si="0"/>
        <v>132</v>
      </c>
      <c r="C59" s="7">
        <v>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15">
        <f t="shared" si="1"/>
        <v>132</v>
      </c>
      <c r="BL59" s="7">
        <v>0.496</v>
      </c>
      <c r="BM59" s="7">
        <v>0.48799999999999999</v>
      </c>
      <c r="BN59" s="7">
        <v>0.47099999999999997</v>
      </c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</row>
    <row r="60" spans="2:99" x14ac:dyDescent="0.15">
      <c r="B60" s="15">
        <f t="shared" si="0"/>
        <v>136</v>
      </c>
      <c r="C60" s="7">
        <v>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15">
        <f t="shared" si="1"/>
        <v>136</v>
      </c>
      <c r="BL60" s="7">
        <v>0.49199999999999999</v>
      </c>
      <c r="BM60" s="7">
        <v>0.48399999999999999</v>
      </c>
      <c r="BN60" s="7">
        <v>0.46700000000000003</v>
      </c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</row>
    <row r="61" spans="2:99" x14ac:dyDescent="0.15">
      <c r="B61" s="15">
        <f t="shared" si="0"/>
        <v>140</v>
      </c>
      <c r="C61" s="7"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15">
        <f t="shared" si="1"/>
        <v>140</v>
      </c>
      <c r="BL61" s="7">
        <v>0.48799999999999999</v>
      </c>
      <c r="BM61" s="7">
        <v>0.48</v>
      </c>
      <c r="BN61" s="7">
        <v>0.46400000000000002</v>
      </c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</row>
    <row r="62" spans="2:99" x14ac:dyDescent="0.15">
      <c r="B62" s="15">
        <f t="shared" si="0"/>
        <v>144</v>
      </c>
      <c r="C62" s="7"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15">
        <f t="shared" si="1"/>
        <v>144</v>
      </c>
      <c r="BL62" s="7">
        <v>0.48399999999999999</v>
      </c>
      <c r="BM62" s="7">
        <v>0.47599999999999998</v>
      </c>
      <c r="BN62" s="7">
        <v>0.46100000000000002</v>
      </c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</row>
    <row r="63" spans="2:99" x14ac:dyDescent="0.15">
      <c r="B63" s="15">
        <f t="shared" si="0"/>
        <v>148</v>
      </c>
      <c r="C63" s="7"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15">
        <f t="shared" si="1"/>
        <v>148</v>
      </c>
      <c r="BL63" s="7">
        <v>0.48099999999999998</v>
      </c>
      <c r="BM63" s="7">
        <v>0.47299999999999998</v>
      </c>
      <c r="BN63" s="7">
        <v>0.45800000000000002</v>
      </c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</row>
    <row r="64" spans="2:99" x14ac:dyDescent="0.15">
      <c r="B64" s="15">
        <f t="shared" si="0"/>
        <v>152</v>
      </c>
      <c r="C64" s="7"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15">
        <f t="shared" si="1"/>
        <v>152</v>
      </c>
      <c r="BL64" s="7">
        <v>0.47799999999999998</v>
      </c>
      <c r="BM64" s="7">
        <v>0.47</v>
      </c>
      <c r="BN64" s="7">
        <v>0.45500000000000002</v>
      </c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</row>
    <row r="65" spans="2:99" x14ac:dyDescent="0.15">
      <c r="B65" s="15">
        <f t="shared" si="0"/>
        <v>156</v>
      </c>
      <c r="C65" s="7">
        <v>0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15">
        <f t="shared" si="1"/>
        <v>156</v>
      </c>
      <c r="BL65" s="7">
        <v>0.47499999999999998</v>
      </c>
      <c r="BM65" s="7">
        <v>0.46700000000000003</v>
      </c>
      <c r="BN65" s="7">
        <v>0.45300000000000001</v>
      </c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</row>
    <row r="66" spans="2:99" x14ac:dyDescent="0.15">
      <c r="B66" s="15">
        <f t="shared" si="0"/>
        <v>160</v>
      </c>
      <c r="C66" s="7">
        <v>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15">
        <f t="shared" si="1"/>
        <v>160</v>
      </c>
      <c r="BL66" s="7">
        <v>0.47199999999999998</v>
      </c>
      <c r="BM66" s="7">
        <v>0.46400000000000002</v>
      </c>
      <c r="BN66" s="7">
        <v>0.45100000000000001</v>
      </c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</row>
    <row r="67" spans="2:99" x14ac:dyDescent="0.15">
      <c r="B67" s="15">
        <f t="shared" si="0"/>
        <v>164</v>
      </c>
      <c r="C67" s="7"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15">
        <f t="shared" si="1"/>
        <v>164</v>
      </c>
      <c r="BL67" s="7">
        <v>0.46899999999999997</v>
      </c>
      <c r="BM67" s="7">
        <v>0.46200000000000002</v>
      </c>
      <c r="BN67" s="7">
        <v>0.44900000000000001</v>
      </c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</row>
    <row r="68" spans="2:99" x14ac:dyDescent="0.15">
      <c r="B68" s="15">
        <f t="shared" si="0"/>
        <v>168</v>
      </c>
      <c r="C68" s="7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15">
        <f t="shared" si="1"/>
        <v>168</v>
      </c>
      <c r="BL68" s="7">
        <v>0.46700000000000003</v>
      </c>
      <c r="BM68" s="7">
        <v>0.46</v>
      </c>
      <c r="BN68" s="7">
        <v>0.44700000000000001</v>
      </c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</row>
    <row r="69" spans="2:99" x14ac:dyDescent="0.15">
      <c r="B69" s="15">
        <f t="shared" si="0"/>
        <v>172</v>
      </c>
      <c r="C69" s="7"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15">
        <f t="shared" si="1"/>
        <v>172</v>
      </c>
      <c r="BL69" s="7">
        <v>0.46500000000000002</v>
      </c>
      <c r="BM69" s="7">
        <v>0.45800000000000002</v>
      </c>
      <c r="BN69" s="7">
        <v>0.44600000000000001</v>
      </c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</row>
    <row r="70" spans="2:99" x14ac:dyDescent="0.15">
      <c r="B70" s="15">
        <f t="shared" si="0"/>
        <v>176</v>
      </c>
      <c r="C70" s="7"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15">
        <f t="shared" si="1"/>
        <v>176</v>
      </c>
      <c r="BL70" s="7">
        <v>0.46300000000000002</v>
      </c>
      <c r="BM70" s="7">
        <v>0.45600000000000002</v>
      </c>
      <c r="BN70" s="7">
        <v>0.44400000000000001</v>
      </c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</row>
    <row r="71" spans="2:99" x14ac:dyDescent="0.15">
      <c r="B71" s="15">
        <f t="shared" si="0"/>
        <v>180</v>
      </c>
      <c r="C71" s="7">
        <v>0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15">
        <f t="shared" si="1"/>
        <v>180</v>
      </c>
      <c r="BL71" s="7">
        <v>0.46100000000000002</v>
      </c>
      <c r="BM71" s="7">
        <v>0.45400000000000001</v>
      </c>
      <c r="BN71" s="7">
        <v>0.443</v>
      </c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</row>
    <row r="72" spans="2:99" x14ac:dyDescent="0.15">
      <c r="B72" s="15">
        <f t="shared" si="0"/>
        <v>184</v>
      </c>
      <c r="C72" s="7">
        <v>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15">
        <f t="shared" si="1"/>
        <v>184</v>
      </c>
      <c r="BL72" s="7">
        <v>0.45900000000000002</v>
      </c>
      <c r="BM72" s="7">
        <v>0.45200000000000001</v>
      </c>
      <c r="BN72" s="7">
        <v>0.442</v>
      </c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</row>
    <row r="73" spans="2:99" x14ac:dyDescent="0.15">
      <c r="B73" s="15">
        <f t="shared" si="0"/>
        <v>188</v>
      </c>
      <c r="C73" s="7">
        <v>0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15">
        <f t="shared" si="1"/>
        <v>188</v>
      </c>
      <c r="BL73" s="7">
        <v>0.45700000000000002</v>
      </c>
      <c r="BM73" s="7">
        <v>0.45</v>
      </c>
      <c r="BN73" s="7">
        <v>0.441</v>
      </c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</row>
    <row r="74" spans="2:99" x14ac:dyDescent="0.15">
      <c r="B74" s="15">
        <f t="shared" si="0"/>
        <v>192</v>
      </c>
      <c r="C74" s="7">
        <v>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15">
        <f t="shared" si="1"/>
        <v>192</v>
      </c>
      <c r="BL74" s="7">
        <v>0.45600000000000002</v>
      </c>
      <c r="BM74" s="7">
        <v>0.44900000000000001</v>
      </c>
      <c r="BN74" s="7">
        <v>0.44</v>
      </c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</row>
    <row r="75" spans="2:99" x14ac:dyDescent="0.15">
      <c r="B75" s="15">
        <f t="shared" si="0"/>
        <v>196</v>
      </c>
      <c r="C75" s="7"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15">
        <f t="shared" si="1"/>
        <v>196</v>
      </c>
      <c r="BL75" s="7">
        <v>0.45500000000000002</v>
      </c>
      <c r="BM75" s="7">
        <v>0.44800000000000001</v>
      </c>
      <c r="BN75" s="7">
        <v>0.439</v>
      </c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</row>
    <row r="76" spans="2:99" x14ac:dyDescent="0.15">
      <c r="B76" s="15">
        <f t="shared" si="0"/>
        <v>200</v>
      </c>
      <c r="C76" s="7"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15">
        <f t="shared" si="1"/>
        <v>200</v>
      </c>
      <c r="BL76" s="7">
        <v>0.45300000000000001</v>
      </c>
      <c r="BM76" s="7">
        <v>0.44700000000000001</v>
      </c>
      <c r="BN76" s="7">
        <v>0.438</v>
      </c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</row>
    <row r="77" spans="2:99" x14ac:dyDescent="0.15">
      <c r="B77" s="15">
        <f t="shared" si="0"/>
        <v>204</v>
      </c>
      <c r="C77" s="7">
        <v>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15">
        <f t="shared" si="1"/>
        <v>204</v>
      </c>
      <c r="BL77" s="7">
        <v>0.45200000000000001</v>
      </c>
      <c r="BM77" s="7">
        <v>0.44600000000000001</v>
      </c>
      <c r="BN77" s="7">
        <v>0.438</v>
      </c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</row>
    <row r="78" spans="2:99" x14ac:dyDescent="0.15">
      <c r="B78" s="15">
        <f t="shared" si="0"/>
        <v>208</v>
      </c>
      <c r="C78" s="7">
        <v>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15">
        <f t="shared" si="1"/>
        <v>208</v>
      </c>
      <c r="BL78" s="7">
        <v>0.45100000000000001</v>
      </c>
      <c r="BM78" s="7">
        <v>0.44500000000000001</v>
      </c>
      <c r="BN78" s="7">
        <v>0.437</v>
      </c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</row>
    <row r="79" spans="2:99" x14ac:dyDescent="0.15">
      <c r="B79" s="15">
        <f t="shared" si="0"/>
        <v>212</v>
      </c>
      <c r="C79" s="7"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15">
        <f t="shared" si="1"/>
        <v>212</v>
      </c>
      <c r="BL79" s="7">
        <v>0.45</v>
      </c>
      <c r="BM79" s="7">
        <v>0.44400000000000001</v>
      </c>
      <c r="BN79" s="7">
        <v>0.436</v>
      </c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</row>
    <row r="80" spans="2:99" x14ac:dyDescent="0.15">
      <c r="B80" s="15">
        <f t="shared" si="0"/>
        <v>216</v>
      </c>
      <c r="C80" s="7">
        <v>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15">
        <f t="shared" si="1"/>
        <v>216</v>
      </c>
      <c r="BL80" s="7">
        <v>0.44900000000000001</v>
      </c>
      <c r="BM80" s="7">
        <v>0.443</v>
      </c>
      <c r="BN80" s="7">
        <v>0.436</v>
      </c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</row>
    <row r="81" spans="2:99" x14ac:dyDescent="0.15">
      <c r="B81" s="15">
        <f t="shared" si="0"/>
        <v>220</v>
      </c>
      <c r="C81" s="7">
        <v>0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15">
        <f t="shared" si="1"/>
        <v>220</v>
      </c>
      <c r="BL81" s="7">
        <v>0.44800000000000001</v>
      </c>
      <c r="BM81" s="7">
        <v>0.442</v>
      </c>
      <c r="BN81" s="7">
        <v>0.435</v>
      </c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</row>
    <row r="82" spans="2:99" x14ac:dyDescent="0.15">
      <c r="B82" s="15">
        <f t="shared" si="0"/>
        <v>224</v>
      </c>
      <c r="C82" s="7">
        <v>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15">
        <f t="shared" si="1"/>
        <v>224</v>
      </c>
      <c r="BL82" s="7">
        <v>0.44800000000000001</v>
      </c>
      <c r="BM82" s="7">
        <v>0.442</v>
      </c>
      <c r="BN82" s="7">
        <v>0.435</v>
      </c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</row>
    <row r="83" spans="2:99" x14ac:dyDescent="0.15">
      <c r="B83" s="15">
        <f t="shared" si="0"/>
        <v>228</v>
      </c>
      <c r="C83" s="7">
        <v>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15">
        <f t="shared" si="1"/>
        <v>228</v>
      </c>
      <c r="BL83" s="7">
        <v>0.44700000000000001</v>
      </c>
      <c r="BM83" s="7">
        <v>0.441</v>
      </c>
      <c r="BN83" s="7">
        <v>0.435</v>
      </c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</row>
    <row r="84" spans="2:99" x14ac:dyDescent="0.15">
      <c r="B84" s="15">
        <f t="shared" si="0"/>
        <v>232</v>
      </c>
      <c r="C84" s="7">
        <v>0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15">
        <f t="shared" si="1"/>
        <v>232</v>
      </c>
      <c r="BL84" s="7">
        <v>0.44600000000000001</v>
      </c>
      <c r="BM84" s="7">
        <v>0.44</v>
      </c>
      <c r="BN84" s="7">
        <v>0.434</v>
      </c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</row>
    <row r="85" spans="2:99" x14ac:dyDescent="0.15">
      <c r="B85" s="15">
        <f t="shared" si="0"/>
        <v>236</v>
      </c>
      <c r="C85" s="7">
        <v>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15">
        <f t="shared" si="1"/>
        <v>236</v>
      </c>
      <c r="BL85" s="7">
        <v>0.44600000000000001</v>
      </c>
      <c r="BM85" s="7">
        <v>0.44</v>
      </c>
      <c r="BN85" s="7">
        <v>0.434</v>
      </c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</row>
    <row r="86" spans="2:99" x14ac:dyDescent="0.15">
      <c r="B86" s="15">
        <f t="shared" si="0"/>
        <v>240</v>
      </c>
      <c r="C86" s="7">
        <v>0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15">
        <f t="shared" si="1"/>
        <v>240</v>
      </c>
      <c r="BL86" s="7">
        <v>0.44500000000000001</v>
      </c>
      <c r="BM86" s="7">
        <v>0.439</v>
      </c>
      <c r="BN86" s="7">
        <v>0.434</v>
      </c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</row>
    <row r="87" spans="2:99" x14ac:dyDescent="0.15">
      <c r="B87" s="15">
        <f t="shared" si="0"/>
        <v>244</v>
      </c>
      <c r="C87" s="7">
        <v>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15">
        <f t="shared" si="1"/>
        <v>244</v>
      </c>
      <c r="BL87" s="7">
        <v>0.44500000000000001</v>
      </c>
      <c r="BM87" s="7">
        <v>0.439</v>
      </c>
      <c r="BN87" s="7">
        <v>0.433</v>
      </c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</row>
    <row r="88" spans="2:99" x14ac:dyDescent="0.15">
      <c r="B88" s="15">
        <f t="shared" si="0"/>
        <v>248</v>
      </c>
      <c r="C88" s="7">
        <v>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15">
        <f t="shared" si="1"/>
        <v>248</v>
      </c>
      <c r="BL88" s="7">
        <v>0.44400000000000001</v>
      </c>
      <c r="BM88" s="7">
        <v>0.439</v>
      </c>
      <c r="BN88" s="7">
        <v>0.433</v>
      </c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</row>
    <row r="89" spans="2:99" x14ac:dyDescent="0.15">
      <c r="B89" s="15">
        <f t="shared" si="0"/>
        <v>252</v>
      </c>
      <c r="C89" s="7">
        <v>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15">
        <f t="shared" si="1"/>
        <v>252</v>
      </c>
      <c r="BL89" s="7">
        <v>0.44400000000000001</v>
      </c>
      <c r="BM89" s="7">
        <v>0.438</v>
      </c>
      <c r="BN89" s="7">
        <v>0.433</v>
      </c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</row>
    <row r="90" spans="2:99" x14ac:dyDescent="0.15">
      <c r="B90" s="15">
        <f t="shared" si="0"/>
        <v>256</v>
      </c>
      <c r="C90" s="7">
        <v>0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15">
        <f t="shared" si="1"/>
        <v>256</v>
      </c>
      <c r="BL90" s="7">
        <v>0.443</v>
      </c>
      <c r="BM90" s="7">
        <v>0.438</v>
      </c>
      <c r="BN90" s="7">
        <v>0.433</v>
      </c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</row>
    <row r="91" spans="2:99" x14ac:dyDescent="0.15">
      <c r="B91" s="15">
        <f t="shared" si="0"/>
        <v>260</v>
      </c>
      <c r="C91" s="7">
        <v>0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15">
        <f t="shared" si="1"/>
        <v>260</v>
      </c>
      <c r="BL91" s="7">
        <v>0.443</v>
      </c>
      <c r="BM91" s="7">
        <v>0.438</v>
      </c>
      <c r="BN91" s="7">
        <v>0.432</v>
      </c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</row>
    <row r="92" spans="2:99" x14ac:dyDescent="0.15">
      <c r="B92" s="15">
        <f t="shared" ref="B92:B101" si="2">B91+4</f>
        <v>264</v>
      </c>
      <c r="C92" s="7">
        <v>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15">
        <f t="shared" ref="BK92:BK101" si="3">BK91+4</f>
        <v>264</v>
      </c>
      <c r="BL92" s="7">
        <v>0.443</v>
      </c>
      <c r="BM92" s="7">
        <v>0.437</v>
      </c>
      <c r="BN92" s="7">
        <v>0.432</v>
      </c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</row>
    <row r="93" spans="2:99" x14ac:dyDescent="0.15">
      <c r="B93" s="15">
        <f t="shared" si="2"/>
        <v>268</v>
      </c>
      <c r="C93" s="7">
        <v>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15">
        <f t="shared" si="3"/>
        <v>268</v>
      </c>
      <c r="BL93" s="7">
        <v>0.442</v>
      </c>
      <c r="BM93" s="7">
        <v>0.437</v>
      </c>
      <c r="BN93" s="7">
        <v>0.432</v>
      </c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</row>
    <row r="94" spans="2:99" x14ac:dyDescent="0.15">
      <c r="B94" s="15">
        <f t="shared" si="2"/>
        <v>272</v>
      </c>
      <c r="C94" s="7">
        <v>0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15">
        <f t="shared" si="3"/>
        <v>272</v>
      </c>
      <c r="BL94" s="7">
        <v>0.442</v>
      </c>
      <c r="BM94" s="7">
        <v>0.437</v>
      </c>
      <c r="BN94" s="7">
        <v>0.432</v>
      </c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</row>
    <row r="95" spans="2:99" x14ac:dyDescent="0.15">
      <c r="B95" s="15">
        <f t="shared" si="2"/>
        <v>276</v>
      </c>
      <c r="C95" s="7">
        <v>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15">
        <f t="shared" si="3"/>
        <v>276</v>
      </c>
      <c r="BL95" s="7">
        <v>0.442</v>
      </c>
      <c r="BM95" s="7">
        <v>0.437</v>
      </c>
      <c r="BN95" s="7">
        <v>0.432</v>
      </c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</row>
    <row r="96" spans="2:99" x14ac:dyDescent="0.15">
      <c r="B96" s="15">
        <f t="shared" si="2"/>
        <v>280</v>
      </c>
      <c r="C96" s="7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15">
        <f t="shared" si="3"/>
        <v>280</v>
      </c>
      <c r="BL96" s="7">
        <v>0.441</v>
      </c>
      <c r="BM96" s="7">
        <v>0.437</v>
      </c>
      <c r="BN96" s="7">
        <v>0.432</v>
      </c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</row>
    <row r="97" spans="1:99" x14ac:dyDescent="0.15">
      <c r="B97" s="15">
        <f t="shared" si="2"/>
        <v>284</v>
      </c>
      <c r="C97" s="7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15">
        <f t="shared" si="3"/>
        <v>284</v>
      </c>
      <c r="BL97" s="7">
        <v>0.441</v>
      </c>
      <c r="BM97" s="7">
        <v>0.436</v>
      </c>
      <c r="BN97" s="7">
        <v>0.432</v>
      </c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</row>
    <row r="98" spans="1:99" x14ac:dyDescent="0.15">
      <c r="B98" s="15">
        <f t="shared" si="2"/>
        <v>288</v>
      </c>
      <c r="C98" s="7">
        <v>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15">
        <f t="shared" si="3"/>
        <v>288</v>
      </c>
      <c r="BL98" s="7">
        <v>0.441</v>
      </c>
      <c r="BM98" s="7">
        <v>0.436</v>
      </c>
      <c r="BN98" s="7">
        <v>0.43099999999999999</v>
      </c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</row>
    <row r="99" spans="1:99" x14ac:dyDescent="0.15">
      <c r="B99" s="15">
        <f t="shared" si="2"/>
        <v>292</v>
      </c>
      <c r="C99" s="7">
        <v>0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15">
        <f t="shared" si="3"/>
        <v>292</v>
      </c>
      <c r="BL99" s="7">
        <v>0.441</v>
      </c>
      <c r="BM99" s="7">
        <v>0.436</v>
      </c>
      <c r="BN99" s="7">
        <v>0.43099999999999999</v>
      </c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</row>
    <row r="100" spans="1:99" x14ac:dyDescent="0.15">
      <c r="B100" s="15">
        <f t="shared" si="2"/>
        <v>296</v>
      </c>
      <c r="C100" s="7">
        <v>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15">
        <f t="shared" si="3"/>
        <v>296</v>
      </c>
      <c r="BL100" s="7">
        <v>0.441</v>
      </c>
      <c r="BM100" s="7">
        <v>0.435</v>
      </c>
      <c r="BN100" s="7">
        <v>0.43099999999999999</v>
      </c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</row>
    <row r="101" spans="1:99" x14ac:dyDescent="0.15">
      <c r="B101" s="15">
        <f t="shared" si="2"/>
        <v>300</v>
      </c>
      <c r="C101" s="7">
        <v>0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15">
        <f t="shared" si="3"/>
        <v>300</v>
      </c>
      <c r="BL101" s="7">
        <v>0.44</v>
      </c>
      <c r="BM101" s="7">
        <v>0.435</v>
      </c>
      <c r="BN101" s="7">
        <v>0.43099999999999999</v>
      </c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</row>
    <row r="102" spans="1:99" x14ac:dyDescent="0.15">
      <c r="BL102">
        <f>SLOPE(BL26:BL41,$BK$26:$BK$41)</f>
        <v>-3.8981617647058818E-3</v>
      </c>
      <c r="BM102">
        <f t="shared" ref="BM102:BN102" si="4">SLOPE(BM26:BM41,$BK$26:$BK$41)</f>
        <v>-3.9963235294117648E-3</v>
      </c>
      <c r="BN102">
        <f t="shared" si="4"/>
        <v>-4.3551470588235287E-3</v>
      </c>
    </row>
    <row r="103" spans="1:99" ht="14" x14ac:dyDescent="0.15">
      <c r="A103" s="3" t="s">
        <v>120</v>
      </c>
      <c r="B103" s="4"/>
      <c r="BL103">
        <f>BL102*-1</f>
        <v>3.8981617647058818E-3</v>
      </c>
      <c r="BM103">
        <f t="shared" ref="BM103:BN103" si="5">BM102*-1</f>
        <v>3.9963235294117648E-3</v>
      </c>
      <c r="BN103">
        <f t="shared" si="5"/>
        <v>4.3551470588235287E-3</v>
      </c>
    </row>
    <row r="105" spans="1:99" x14ac:dyDescent="0.15">
      <c r="B105" s="8"/>
      <c r="C105" s="5">
        <v>1</v>
      </c>
      <c r="D105" s="5">
        <v>2</v>
      </c>
      <c r="E105" s="5">
        <v>3</v>
      </c>
      <c r="F105" s="5">
        <v>4</v>
      </c>
      <c r="G105" s="5">
        <v>5</v>
      </c>
      <c r="H105" s="5">
        <v>6</v>
      </c>
      <c r="I105" s="5">
        <v>7</v>
      </c>
      <c r="J105" s="5">
        <v>8</v>
      </c>
      <c r="K105" s="5">
        <v>9</v>
      </c>
      <c r="L105" s="5">
        <v>10</v>
      </c>
      <c r="M105" s="5">
        <v>11</v>
      </c>
      <c r="N105" s="5">
        <v>12</v>
      </c>
      <c r="BM105">
        <f>AVERAGE(BL103:BN103)</f>
        <v>4.0832107843137254E-3</v>
      </c>
    </row>
    <row r="106" spans="1:99" ht="14" x14ac:dyDescent="0.15">
      <c r="B106" s="19" t="s">
        <v>121</v>
      </c>
      <c r="C106" s="9" t="s">
        <v>122</v>
      </c>
      <c r="D106" s="9" t="s">
        <v>122</v>
      </c>
      <c r="E106" s="9" t="s">
        <v>122</v>
      </c>
      <c r="F106" s="9" t="s">
        <v>122</v>
      </c>
      <c r="G106" s="9" t="s">
        <v>122</v>
      </c>
      <c r="H106" s="9" t="s">
        <v>122</v>
      </c>
      <c r="I106" s="9" t="s">
        <v>122</v>
      </c>
      <c r="J106" s="9" t="s">
        <v>122</v>
      </c>
      <c r="K106" s="9" t="s">
        <v>122</v>
      </c>
      <c r="L106" s="9" t="s">
        <v>122</v>
      </c>
      <c r="M106" s="9" t="s">
        <v>122</v>
      </c>
      <c r="N106" s="9" t="s">
        <v>122</v>
      </c>
      <c r="O106" s="10" t="s">
        <v>123</v>
      </c>
    </row>
    <row r="107" spans="1:99" ht="24" x14ac:dyDescent="0.15">
      <c r="B107" s="20"/>
      <c r="C107" s="11" t="s">
        <v>122</v>
      </c>
      <c r="D107" s="11" t="s">
        <v>122</v>
      </c>
      <c r="E107" s="11" t="s">
        <v>122</v>
      </c>
      <c r="F107" s="11" t="s">
        <v>122</v>
      </c>
      <c r="G107" s="11" t="s">
        <v>122</v>
      </c>
      <c r="H107" s="11" t="s">
        <v>122</v>
      </c>
      <c r="I107" s="11" t="s">
        <v>122</v>
      </c>
      <c r="J107" s="11" t="s">
        <v>122</v>
      </c>
      <c r="K107" s="11" t="s">
        <v>122</v>
      </c>
      <c r="L107" s="11" t="s">
        <v>122</v>
      </c>
      <c r="M107" s="11" t="s">
        <v>122</v>
      </c>
      <c r="N107" s="11" t="s">
        <v>122</v>
      </c>
      <c r="O107" s="10" t="s">
        <v>124</v>
      </c>
    </row>
    <row r="108" spans="1:99" ht="24" x14ac:dyDescent="0.15">
      <c r="B108" s="20"/>
      <c r="C108" s="11" t="s">
        <v>122</v>
      </c>
      <c r="D108" s="11" t="s">
        <v>122</v>
      </c>
      <c r="E108" s="11" t="s">
        <v>122</v>
      </c>
      <c r="F108" s="11" t="s">
        <v>122</v>
      </c>
      <c r="G108" s="11" t="s">
        <v>122</v>
      </c>
      <c r="H108" s="11" t="s">
        <v>122</v>
      </c>
      <c r="I108" s="11" t="s">
        <v>122</v>
      </c>
      <c r="J108" s="11" t="s">
        <v>122</v>
      </c>
      <c r="K108" s="11" t="s">
        <v>122</v>
      </c>
      <c r="L108" s="11" t="s">
        <v>122</v>
      </c>
      <c r="M108" s="11" t="s">
        <v>122</v>
      </c>
      <c r="N108" s="11" t="s">
        <v>122</v>
      </c>
      <c r="O108" s="10" t="s">
        <v>125</v>
      </c>
    </row>
    <row r="109" spans="1:99" ht="14" x14ac:dyDescent="0.15">
      <c r="B109" s="21"/>
      <c r="C109" s="12" t="s">
        <v>122</v>
      </c>
      <c r="D109" s="12" t="s">
        <v>122</v>
      </c>
      <c r="E109" s="12" t="s">
        <v>122</v>
      </c>
      <c r="F109" s="12" t="s">
        <v>122</v>
      </c>
      <c r="G109" s="12" t="s">
        <v>122</v>
      </c>
      <c r="H109" s="12" t="s">
        <v>122</v>
      </c>
      <c r="I109" s="12" t="s">
        <v>122</v>
      </c>
      <c r="J109" s="12" t="s">
        <v>122</v>
      </c>
      <c r="K109" s="12" t="s">
        <v>122</v>
      </c>
      <c r="L109" s="12" t="s">
        <v>122</v>
      </c>
      <c r="M109" s="12" t="s">
        <v>122</v>
      </c>
      <c r="N109" s="12" t="s">
        <v>122</v>
      </c>
      <c r="O109" s="10" t="s">
        <v>126</v>
      </c>
    </row>
    <row r="110" spans="1:99" ht="14" x14ac:dyDescent="0.15">
      <c r="B110" s="19" t="s">
        <v>127</v>
      </c>
      <c r="C110" s="9" t="s">
        <v>122</v>
      </c>
      <c r="D110" s="9" t="s">
        <v>122</v>
      </c>
      <c r="E110" s="9" t="s">
        <v>122</v>
      </c>
      <c r="F110" s="9" t="s">
        <v>122</v>
      </c>
      <c r="G110" s="9" t="s">
        <v>122</v>
      </c>
      <c r="H110" s="9" t="s">
        <v>122</v>
      </c>
      <c r="I110" s="9" t="s">
        <v>122</v>
      </c>
      <c r="J110" s="9" t="s">
        <v>122</v>
      </c>
      <c r="K110" s="9" t="s">
        <v>122</v>
      </c>
      <c r="L110" s="9" t="s">
        <v>122</v>
      </c>
      <c r="M110" s="9" t="s">
        <v>122</v>
      </c>
      <c r="N110" s="9" t="s">
        <v>122</v>
      </c>
      <c r="O110" s="10" t="s">
        <v>123</v>
      </c>
    </row>
    <row r="111" spans="1:99" ht="24" x14ac:dyDescent="0.15">
      <c r="B111" s="20"/>
      <c r="C111" s="11" t="s">
        <v>122</v>
      </c>
      <c r="D111" s="11" t="s">
        <v>122</v>
      </c>
      <c r="E111" s="11" t="s">
        <v>122</v>
      </c>
      <c r="F111" s="11" t="s">
        <v>122</v>
      </c>
      <c r="G111" s="11" t="s">
        <v>122</v>
      </c>
      <c r="H111" s="11" t="s">
        <v>122</v>
      </c>
      <c r="I111" s="11" t="s">
        <v>122</v>
      </c>
      <c r="J111" s="11" t="s">
        <v>122</v>
      </c>
      <c r="K111" s="11" t="s">
        <v>122</v>
      </c>
      <c r="L111" s="11" t="s">
        <v>122</v>
      </c>
      <c r="M111" s="11" t="s">
        <v>122</v>
      </c>
      <c r="N111" s="11" t="s">
        <v>122</v>
      </c>
      <c r="O111" s="10" t="s">
        <v>124</v>
      </c>
    </row>
    <row r="112" spans="1:99" ht="24" x14ac:dyDescent="0.15">
      <c r="B112" s="20"/>
      <c r="C112" s="11" t="s">
        <v>122</v>
      </c>
      <c r="D112" s="11" t="s">
        <v>122</v>
      </c>
      <c r="E112" s="11" t="s">
        <v>122</v>
      </c>
      <c r="F112" s="11" t="s">
        <v>122</v>
      </c>
      <c r="G112" s="11" t="s">
        <v>122</v>
      </c>
      <c r="H112" s="11" t="s">
        <v>122</v>
      </c>
      <c r="I112" s="11" t="s">
        <v>122</v>
      </c>
      <c r="J112" s="11" t="s">
        <v>122</v>
      </c>
      <c r="K112" s="11" t="s">
        <v>122</v>
      </c>
      <c r="L112" s="11" t="s">
        <v>122</v>
      </c>
      <c r="M112" s="11" t="s">
        <v>122</v>
      </c>
      <c r="N112" s="11" t="s">
        <v>122</v>
      </c>
      <c r="O112" s="10" t="s">
        <v>125</v>
      </c>
    </row>
    <row r="113" spans="2:15" ht="14" x14ac:dyDescent="0.15">
      <c r="B113" s="21"/>
      <c r="C113" s="12" t="s">
        <v>122</v>
      </c>
      <c r="D113" s="12" t="s">
        <v>122</v>
      </c>
      <c r="E113" s="12" t="s">
        <v>122</v>
      </c>
      <c r="F113" s="12" t="s">
        <v>122</v>
      </c>
      <c r="G113" s="12" t="s">
        <v>122</v>
      </c>
      <c r="H113" s="12" t="s">
        <v>122</v>
      </c>
      <c r="I113" s="12" t="s">
        <v>122</v>
      </c>
      <c r="J113" s="12" t="s">
        <v>122</v>
      </c>
      <c r="K113" s="12" t="s">
        <v>122</v>
      </c>
      <c r="L113" s="12" t="s">
        <v>122</v>
      </c>
      <c r="M113" s="12" t="s">
        <v>122</v>
      </c>
      <c r="N113" s="12" t="s">
        <v>122</v>
      </c>
      <c r="O113" s="10" t="s">
        <v>126</v>
      </c>
    </row>
    <row r="114" spans="2:15" ht="14" x14ac:dyDescent="0.15">
      <c r="B114" s="19" t="s">
        <v>128</v>
      </c>
      <c r="C114" s="9" t="s">
        <v>122</v>
      </c>
      <c r="D114" s="9" t="s">
        <v>122</v>
      </c>
      <c r="E114" s="9" t="s">
        <v>122</v>
      </c>
      <c r="F114" s="9" t="s">
        <v>122</v>
      </c>
      <c r="G114" s="9" t="s">
        <v>122</v>
      </c>
      <c r="H114" s="9" t="s">
        <v>122</v>
      </c>
      <c r="I114" s="9" t="s">
        <v>122</v>
      </c>
      <c r="J114" s="9" t="s">
        <v>122</v>
      </c>
      <c r="K114" s="9" t="s">
        <v>122</v>
      </c>
      <c r="L114" s="9" t="s">
        <v>122</v>
      </c>
      <c r="M114" s="9" t="s">
        <v>122</v>
      </c>
      <c r="N114" s="9" t="s">
        <v>122</v>
      </c>
      <c r="O114" s="10" t="s">
        <v>123</v>
      </c>
    </row>
    <row r="115" spans="2:15" ht="24" x14ac:dyDescent="0.15">
      <c r="B115" s="20"/>
      <c r="C115" s="11" t="s">
        <v>122</v>
      </c>
      <c r="D115" s="11" t="s">
        <v>122</v>
      </c>
      <c r="E115" s="11" t="s">
        <v>122</v>
      </c>
      <c r="F115" s="11" t="s">
        <v>122</v>
      </c>
      <c r="G115" s="11" t="s">
        <v>122</v>
      </c>
      <c r="H115" s="11" t="s">
        <v>122</v>
      </c>
      <c r="I115" s="11" t="s">
        <v>122</v>
      </c>
      <c r="J115" s="11" t="s">
        <v>122</v>
      </c>
      <c r="K115" s="11" t="s">
        <v>122</v>
      </c>
      <c r="L115" s="11" t="s">
        <v>122</v>
      </c>
      <c r="M115" s="11" t="s">
        <v>122</v>
      </c>
      <c r="N115" s="11" t="s">
        <v>122</v>
      </c>
      <c r="O115" s="10" t="s">
        <v>124</v>
      </c>
    </row>
    <row r="116" spans="2:15" ht="24" x14ac:dyDescent="0.15">
      <c r="B116" s="20"/>
      <c r="C116" s="11" t="s">
        <v>122</v>
      </c>
      <c r="D116" s="11" t="s">
        <v>122</v>
      </c>
      <c r="E116" s="11" t="s">
        <v>122</v>
      </c>
      <c r="F116" s="11" t="s">
        <v>122</v>
      </c>
      <c r="G116" s="11" t="s">
        <v>122</v>
      </c>
      <c r="H116" s="11" t="s">
        <v>122</v>
      </c>
      <c r="I116" s="11" t="s">
        <v>122</v>
      </c>
      <c r="J116" s="11" t="s">
        <v>122</v>
      </c>
      <c r="K116" s="11" t="s">
        <v>122</v>
      </c>
      <c r="L116" s="11" t="s">
        <v>122</v>
      </c>
      <c r="M116" s="11" t="s">
        <v>122</v>
      </c>
      <c r="N116" s="11" t="s">
        <v>122</v>
      </c>
      <c r="O116" s="10" t="s">
        <v>125</v>
      </c>
    </row>
    <row r="117" spans="2:15" ht="14" x14ac:dyDescent="0.15">
      <c r="B117" s="21"/>
      <c r="C117" s="12" t="s">
        <v>122</v>
      </c>
      <c r="D117" s="12" t="s">
        <v>122</v>
      </c>
      <c r="E117" s="12" t="s">
        <v>122</v>
      </c>
      <c r="F117" s="12" t="s">
        <v>122</v>
      </c>
      <c r="G117" s="12" t="s">
        <v>122</v>
      </c>
      <c r="H117" s="12" t="s">
        <v>122</v>
      </c>
      <c r="I117" s="12" t="s">
        <v>122</v>
      </c>
      <c r="J117" s="12" t="s">
        <v>122</v>
      </c>
      <c r="K117" s="12" t="s">
        <v>122</v>
      </c>
      <c r="L117" s="12" t="s">
        <v>122</v>
      </c>
      <c r="M117" s="12" t="s">
        <v>122</v>
      </c>
      <c r="N117" s="12" t="s">
        <v>122</v>
      </c>
      <c r="O117" s="10" t="s">
        <v>126</v>
      </c>
    </row>
    <row r="118" spans="2:15" ht="14" x14ac:dyDescent="0.15">
      <c r="B118" s="19" t="s">
        <v>129</v>
      </c>
      <c r="C118" s="9" t="s">
        <v>122</v>
      </c>
      <c r="D118" s="9" t="s">
        <v>122</v>
      </c>
      <c r="E118" s="9" t="s">
        <v>122</v>
      </c>
      <c r="F118" s="9" t="s">
        <v>122</v>
      </c>
      <c r="G118" s="9" t="s">
        <v>122</v>
      </c>
      <c r="H118" s="9" t="s">
        <v>122</v>
      </c>
      <c r="I118" s="9" t="s">
        <v>122</v>
      </c>
      <c r="J118" s="9" t="s">
        <v>122</v>
      </c>
      <c r="K118" s="9" t="s">
        <v>122</v>
      </c>
      <c r="L118" s="9" t="s">
        <v>122</v>
      </c>
      <c r="M118" s="9" t="s">
        <v>122</v>
      </c>
      <c r="N118" s="9" t="s">
        <v>122</v>
      </c>
      <c r="O118" s="10" t="s">
        <v>123</v>
      </c>
    </row>
    <row r="119" spans="2:15" ht="24" x14ac:dyDescent="0.15">
      <c r="B119" s="20"/>
      <c r="C119" s="11" t="s">
        <v>122</v>
      </c>
      <c r="D119" s="11" t="s">
        <v>122</v>
      </c>
      <c r="E119" s="11" t="s">
        <v>122</v>
      </c>
      <c r="F119" s="11" t="s">
        <v>122</v>
      </c>
      <c r="G119" s="11" t="s">
        <v>122</v>
      </c>
      <c r="H119" s="11" t="s">
        <v>122</v>
      </c>
      <c r="I119" s="11" t="s">
        <v>122</v>
      </c>
      <c r="J119" s="11" t="s">
        <v>122</v>
      </c>
      <c r="K119" s="11" t="s">
        <v>122</v>
      </c>
      <c r="L119" s="11" t="s">
        <v>122</v>
      </c>
      <c r="M119" s="11" t="s">
        <v>122</v>
      </c>
      <c r="N119" s="11" t="s">
        <v>122</v>
      </c>
      <c r="O119" s="10" t="s">
        <v>124</v>
      </c>
    </row>
    <row r="120" spans="2:15" ht="24" x14ac:dyDescent="0.15">
      <c r="B120" s="20"/>
      <c r="C120" s="11" t="s">
        <v>122</v>
      </c>
      <c r="D120" s="11" t="s">
        <v>122</v>
      </c>
      <c r="E120" s="11" t="s">
        <v>122</v>
      </c>
      <c r="F120" s="11" t="s">
        <v>122</v>
      </c>
      <c r="G120" s="11" t="s">
        <v>122</v>
      </c>
      <c r="H120" s="11" t="s">
        <v>122</v>
      </c>
      <c r="I120" s="11" t="s">
        <v>122</v>
      </c>
      <c r="J120" s="11" t="s">
        <v>122</v>
      </c>
      <c r="K120" s="11" t="s">
        <v>122</v>
      </c>
      <c r="L120" s="11" t="s">
        <v>122</v>
      </c>
      <c r="M120" s="11" t="s">
        <v>122</v>
      </c>
      <c r="N120" s="11" t="s">
        <v>122</v>
      </c>
      <c r="O120" s="10" t="s">
        <v>125</v>
      </c>
    </row>
    <row r="121" spans="2:15" ht="14" x14ac:dyDescent="0.15">
      <c r="B121" s="21"/>
      <c r="C121" s="12" t="s">
        <v>122</v>
      </c>
      <c r="D121" s="12" t="s">
        <v>122</v>
      </c>
      <c r="E121" s="12" t="s">
        <v>122</v>
      </c>
      <c r="F121" s="12" t="s">
        <v>122</v>
      </c>
      <c r="G121" s="12" t="s">
        <v>122</v>
      </c>
      <c r="H121" s="12" t="s">
        <v>122</v>
      </c>
      <c r="I121" s="12" t="s">
        <v>122</v>
      </c>
      <c r="J121" s="12" t="s">
        <v>122</v>
      </c>
      <c r="K121" s="12" t="s">
        <v>122</v>
      </c>
      <c r="L121" s="12" t="s">
        <v>122</v>
      </c>
      <c r="M121" s="12" t="s">
        <v>122</v>
      </c>
      <c r="N121" s="12" t="s">
        <v>122</v>
      </c>
      <c r="O121" s="10" t="s">
        <v>126</v>
      </c>
    </row>
    <row r="122" spans="2:15" ht="14" x14ac:dyDescent="0.15">
      <c r="B122" s="19" t="s">
        <v>130</v>
      </c>
      <c r="C122" s="9" t="s">
        <v>122</v>
      </c>
      <c r="D122" s="9" t="s">
        <v>122</v>
      </c>
      <c r="E122" s="9" t="s">
        <v>122</v>
      </c>
      <c r="F122" s="9" t="s">
        <v>122</v>
      </c>
      <c r="G122" s="9" t="s">
        <v>122</v>
      </c>
      <c r="H122" s="9" t="s">
        <v>122</v>
      </c>
      <c r="I122" s="9" t="s">
        <v>122</v>
      </c>
      <c r="J122" s="9" t="s">
        <v>122</v>
      </c>
      <c r="K122" s="9" t="s">
        <v>122</v>
      </c>
      <c r="L122" s="9" t="s">
        <v>122</v>
      </c>
      <c r="M122" s="9" t="s">
        <v>122</v>
      </c>
      <c r="N122" s="9" t="s">
        <v>122</v>
      </c>
      <c r="O122" s="10" t="s">
        <v>123</v>
      </c>
    </row>
    <row r="123" spans="2:15" ht="24" x14ac:dyDescent="0.15">
      <c r="B123" s="20"/>
      <c r="C123" s="11" t="s">
        <v>122</v>
      </c>
      <c r="D123" s="11" t="s">
        <v>122</v>
      </c>
      <c r="E123" s="11" t="s">
        <v>122</v>
      </c>
      <c r="F123" s="11" t="s">
        <v>122</v>
      </c>
      <c r="G123" s="11" t="s">
        <v>122</v>
      </c>
      <c r="H123" s="11" t="s">
        <v>122</v>
      </c>
      <c r="I123" s="11" t="s">
        <v>122</v>
      </c>
      <c r="J123" s="11" t="s">
        <v>122</v>
      </c>
      <c r="K123" s="11" t="s">
        <v>122</v>
      </c>
      <c r="L123" s="11" t="s">
        <v>122</v>
      </c>
      <c r="M123" s="11" t="s">
        <v>122</v>
      </c>
      <c r="N123" s="11" t="s">
        <v>122</v>
      </c>
      <c r="O123" s="10" t="s">
        <v>124</v>
      </c>
    </row>
    <row r="124" spans="2:15" ht="24" x14ac:dyDescent="0.15">
      <c r="B124" s="20"/>
      <c r="C124" s="11" t="s">
        <v>122</v>
      </c>
      <c r="D124" s="11" t="s">
        <v>122</v>
      </c>
      <c r="E124" s="11" t="s">
        <v>122</v>
      </c>
      <c r="F124" s="11" t="s">
        <v>122</v>
      </c>
      <c r="G124" s="11" t="s">
        <v>122</v>
      </c>
      <c r="H124" s="11" t="s">
        <v>122</v>
      </c>
      <c r="I124" s="11" t="s">
        <v>122</v>
      </c>
      <c r="J124" s="11" t="s">
        <v>122</v>
      </c>
      <c r="K124" s="11" t="s">
        <v>122</v>
      </c>
      <c r="L124" s="11" t="s">
        <v>122</v>
      </c>
      <c r="M124" s="11" t="s">
        <v>122</v>
      </c>
      <c r="N124" s="11" t="s">
        <v>122</v>
      </c>
      <c r="O124" s="10" t="s">
        <v>125</v>
      </c>
    </row>
    <row r="125" spans="2:15" ht="14" x14ac:dyDescent="0.15">
      <c r="B125" s="21"/>
      <c r="C125" s="12" t="s">
        <v>122</v>
      </c>
      <c r="D125" s="12" t="s">
        <v>122</v>
      </c>
      <c r="E125" s="12" t="s">
        <v>122</v>
      </c>
      <c r="F125" s="12" t="s">
        <v>122</v>
      </c>
      <c r="G125" s="12" t="s">
        <v>122</v>
      </c>
      <c r="H125" s="12" t="s">
        <v>122</v>
      </c>
      <c r="I125" s="12" t="s">
        <v>122</v>
      </c>
      <c r="J125" s="12" t="s">
        <v>122</v>
      </c>
      <c r="K125" s="12" t="s">
        <v>122</v>
      </c>
      <c r="L125" s="12" t="s">
        <v>122</v>
      </c>
      <c r="M125" s="12" t="s">
        <v>122</v>
      </c>
      <c r="N125" s="12" t="s">
        <v>122</v>
      </c>
      <c r="O125" s="10" t="s">
        <v>126</v>
      </c>
    </row>
    <row r="126" spans="2:15" ht="14" x14ac:dyDescent="0.15">
      <c r="B126" s="19" t="s">
        <v>131</v>
      </c>
      <c r="C126" s="9">
        <v>-265.2</v>
      </c>
      <c r="D126" s="9">
        <v>-264.75</v>
      </c>
      <c r="E126" s="9">
        <v>-290.39999999999998</v>
      </c>
      <c r="F126" s="9" t="s">
        <v>122</v>
      </c>
      <c r="G126" s="9" t="s">
        <v>122</v>
      </c>
      <c r="H126" s="9" t="s">
        <v>122</v>
      </c>
      <c r="I126" s="9" t="s">
        <v>122</v>
      </c>
      <c r="J126" s="9" t="s">
        <v>122</v>
      </c>
      <c r="K126" s="9" t="s">
        <v>122</v>
      </c>
      <c r="L126" s="9" t="s">
        <v>122</v>
      </c>
      <c r="M126" s="9" t="s">
        <v>122</v>
      </c>
      <c r="N126" s="9" t="s">
        <v>122</v>
      </c>
      <c r="O126" s="10" t="s">
        <v>123</v>
      </c>
    </row>
    <row r="127" spans="2:15" ht="24" x14ac:dyDescent="0.15">
      <c r="B127" s="20"/>
      <c r="C127" s="11">
        <v>1</v>
      </c>
      <c r="D127" s="11">
        <v>1</v>
      </c>
      <c r="E127" s="11">
        <v>1</v>
      </c>
      <c r="F127" s="11" t="s">
        <v>122</v>
      </c>
      <c r="G127" s="11" t="s">
        <v>122</v>
      </c>
      <c r="H127" s="11" t="s">
        <v>122</v>
      </c>
      <c r="I127" s="11" t="s">
        <v>122</v>
      </c>
      <c r="J127" s="11" t="s">
        <v>122</v>
      </c>
      <c r="K127" s="11" t="s">
        <v>122</v>
      </c>
      <c r="L127" s="11" t="s">
        <v>122</v>
      </c>
      <c r="M127" s="11" t="s">
        <v>122</v>
      </c>
      <c r="N127" s="11" t="s">
        <v>122</v>
      </c>
      <c r="O127" s="10" t="s">
        <v>124</v>
      </c>
    </row>
    <row r="128" spans="2:15" ht="24" x14ac:dyDescent="0.15">
      <c r="B128" s="20"/>
      <c r="C128" s="13">
        <v>9.2592592592592588E-5</v>
      </c>
      <c r="D128" s="13">
        <v>1.8518518518518518E-4</v>
      </c>
      <c r="E128" s="13">
        <v>1.8518518518518518E-4</v>
      </c>
      <c r="F128" s="11" t="s">
        <v>122</v>
      </c>
      <c r="G128" s="11" t="s">
        <v>122</v>
      </c>
      <c r="H128" s="11" t="s">
        <v>122</v>
      </c>
      <c r="I128" s="11" t="s">
        <v>122</v>
      </c>
      <c r="J128" s="11" t="s">
        <v>122</v>
      </c>
      <c r="K128" s="11" t="s">
        <v>122</v>
      </c>
      <c r="L128" s="11" t="s">
        <v>122</v>
      </c>
      <c r="M128" s="11" t="s">
        <v>122</v>
      </c>
      <c r="N128" s="11" t="s">
        <v>122</v>
      </c>
      <c r="O128" s="10" t="s">
        <v>125</v>
      </c>
    </row>
    <row r="129" spans="2:15" ht="14" x14ac:dyDescent="0.15">
      <c r="B129" s="21"/>
      <c r="C129" s="14">
        <v>0</v>
      </c>
      <c r="D129" s="14">
        <v>1.1574074074074073E-5</v>
      </c>
      <c r="E129" s="14">
        <v>1.1574074074074073E-5</v>
      </c>
      <c r="F129" s="12" t="s">
        <v>122</v>
      </c>
      <c r="G129" s="12" t="s">
        <v>122</v>
      </c>
      <c r="H129" s="12" t="s">
        <v>122</v>
      </c>
      <c r="I129" s="12" t="s">
        <v>122</v>
      </c>
      <c r="J129" s="12" t="s">
        <v>122</v>
      </c>
      <c r="K129" s="12" t="s">
        <v>122</v>
      </c>
      <c r="L129" s="12" t="s">
        <v>122</v>
      </c>
      <c r="M129" s="12" t="s">
        <v>122</v>
      </c>
      <c r="N129" s="12" t="s">
        <v>122</v>
      </c>
      <c r="O129" s="10" t="s">
        <v>126</v>
      </c>
    </row>
    <row r="130" spans="2:15" ht="14" x14ac:dyDescent="0.15">
      <c r="B130" s="19" t="s">
        <v>132</v>
      </c>
      <c r="C130" s="9" t="s">
        <v>122</v>
      </c>
      <c r="D130" s="9" t="s">
        <v>122</v>
      </c>
      <c r="E130" s="9" t="s">
        <v>122</v>
      </c>
      <c r="F130" s="9" t="s">
        <v>122</v>
      </c>
      <c r="G130" s="9" t="s">
        <v>122</v>
      </c>
      <c r="H130" s="9" t="s">
        <v>122</v>
      </c>
      <c r="I130" s="9" t="s">
        <v>122</v>
      </c>
      <c r="J130" s="9" t="s">
        <v>122</v>
      </c>
      <c r="K130" s="9" t="s">
        <v>122</v>
      </c>
      <c r="L130" s="9" t="s">
        <v>122</v>
      </c>
      <c r="M130" s="9" t="s">
        <v>122</v>
      </c>
      <c r="N130" s="9" t="s">
        <v>122</v>
      </c>
      <c r="O130" s="10" t="s">
        <v>123</v>
      </c>
    </row>
    <row r="131" spans="2:15" ht="24" x14ac:dyDescent="0.15">
      <c r="B131" s="20"/>
      <c r="C131" s="11" t="s">
        <v>122</v>
      </c>
      <c r="D131" s="11" t="s">
        <v>122</v>
      </c>
      <c r="E131" s="11" t="s">
        <v>122</v>
      </c>
      <c r="F131" s="11" t="s">
        <v>122</v>
      </c>
      <c r="G131" s="11" t="s">
        <v>122</v>
      </c>
      <c r="H131" s="11" t="s">
        <v>122</v>
      </c>
      <c r="I131" s="11" t="s">
        <v>122</v>
      </c>
      <c r="J131" s="11" t="s">
        <v>122</v>
      </c>
      <c r="K131" s="11" t="s">
        <v>122</v>
      </c>
      <c r="L131" s="11" t="s">
        <v>122</v>
      </c>
      <c r="M131" s="11" t="s">
        <v>122</v>
      </c>
      <c r="N131" s="11" t="s">
        <v>122</v>
      </c>
      <c r="O131" s="10" t="s">
        <v>124</v>
      </c>
    </row>
    <row r="132" spans="2:15" ht="24" x14ac:dyDescent="0.15">
      <c r="B132" s="20"/>
      <c r="C132" s="11" t="s">
        <v>122</v>
      </c>
      <c r="D132" s="11" t="s">
        <v>122</v>
      </c>
      <c r="E132" s="11" t="s">
        <v>122</v>
      </c>
      <c r="F132" s="11" t="s">
        <v>122</v>
      </c>
      <c r="G132" s="11" t="s">
        <v>122</v>
      </c>
      <c r="H132" s="11" t="s">
        <v>122</v>
      </c>
      <c r="I132" s="11" t="s">
        <v>122</v>
      </c>
      <c r="J132" s="11" t="s">
        <v>122</v>
      </c>
      <c r="K132" s="11" t="s">
        <v>122</v>
      </c>
      <c r="L132" s="11" t="s">
        <v>122</v>
      </c>
      <c r="M132" s="11" t="s">
        <v>122</v>
      </c>
      <c r="N132" s="11" t="s">
        <v>122</v>
      </c>
      <c r="O132" s="10" t="s">
        <v>125</v>
      </c>
    </row>
    <row r="133" spans="2:15" ht="14" x14ac:dyDescent="0.15">
      <c r="B133" s="21"/>
      <c r="C133" s="12" t="s">
        <v>122</v>
      </c>
      <c r="D133" s="12" t="s">
        <v>122</v>
      </c>
      <c r="E133" s="12" t="s">
        <v>122</v>
      </c>
      <c r="F133" s="12" t="s">
        <v>122</v>
      </c>
      <c r="G133" s="12" t="s">
        <v>122</v>
      </c>
      <c r="H133" s="12" t="s">
        <v>122</v>
      </c>
      <c r="I133" s="12" t="s">
        <v>122</v>
      </c>
      <c r="J133" s="12" t="s">
        <v>122</v>
      </c>
      <c r="K133" s="12" t="s">
        <v>122</v>
      </c>
      <c r="L133" s="12" t="s">
        <v>122</v>
      </c>
      <c r="M133" s="12" t="s">
        <v>122</v>
      </c>
      <c r="N133" s="12" t="s">
        <v>122</v>
      </c>
      <c r="O133" s="10" t="s">
        <v>126</v>
      </c>
    </row>
    <row r="134" spans="2:15" ht="14" x14ac:dyDescent="0.15">
      <c r="B134" s="19" t="s">
        <v>133</v>
      </c>
      <c r="C134" s="9" t="s">
        <v>122</v>
      </c>
      <c r="D134" s="9" t="s">
        <v>122</v>
      </c>
      <c r="E134" s="9" t="s">
        <v>122</v>
      </c>
      <c r="F134" s="9" t="s">
        <v>122</v>
      </c>
      <c r="G134" s="9" t="s">
        <v>122</v>
      </c>
      <c r="H134" s="9" t="s">
        <v>122</v>
      </c>
      <c r="I134" s="9" t="s">
        <v>122</v>
      </c>
      <c r="J134" s="9" t="s">
        <v>122</v>
      </c>
      <c r="K134" s="9" t="s">
        <v>122</v>
      </c>
      <c r="L134" s="9" t="s">
        <v>122</v>
      </c>
      <c r="M134" s="9" t="s">
        <v>122</v>
      </c>
      <c r="N134" s="9" t="s">
        <v>122</v>
      </c>
      <c r="O134" s="10" t="s">
        <v>123</v>
      </c>
    </row>
    <row r="135" spans="2:15" ht="24" x14ac:dyDescent="0.15">
      <c r="B135" s="20"/>
      <c r="C135" s="11" t="s">
        <v>122</v>
      </c>
      <c r="D135" s="11" t="s">
        <v>122</v>
      </c>
      <c r="E135" s="11" t="s">
        <v>122</v>
      </c>
      <c r="F135" s="11" t="s">
        <v>122</v>
      </c>
      <c r="G135" s="11" t="s">
        <v>122</v>
      </c>
      <c r="H135" s="11" t="s">
        <v>122</v>
      </c>
      <c r="I135" s="11" t="s">
        <v>122</v>
      </c>
      <c r="J135" s="11" t="s">
        <v>122</v>
      </c>
      <c r="K135" s="11" t="s">
        <v>122</v>
      </c>
      <c r="L135" s="11" t="s">
        <v>122</v>
      </c>
      <c r="M135" s="11" t="s">
        <v>122</v>
      </c>
      <c r="N135" s="11" t="s">
        <v>122</v>
      </c>
      <c r="O135" s="10" t="s">
        <v>124</v>
      </c>
    </row>
    <row r="136" spans="2:15" ht="24" x14ac:dyDescent="0.15">
      <c r="B136" s="20"/>
      <c r="C136" s="11" t="s">
        <v>122</v>
      </c>
      <c r="D136" s="11" t="s">
        <v>122</v>
      </c>
      <c r="E136" s="11" t="s">
        <v>122</v>
      </c>
      <c r="F136" s="11" t="s">
        <v>122</v>
      </c>
      <c r="G136" s="11" t="s">
        <v>122</v>
      </c>
      <c r="H136" s="11" t="s">
        <v>122</v>
      </c>
      <c r="I136" s="11" t="s">
        <v>122</v>
      </c>
      <c r="J136" s="11" t="s">
        <v>122</v>
      </c>
      <c r="K136" s="11" t="s">
        <v>122</v>
      </c>
      <c r="L136" s="11" t="s">
        <v>122</v>
      </c>
      <c r="M136" s="11" t="s">
        <v>122</v>
      </c>
      <c r="N136" s="11" t="s">
        <v>122</v>
      </c>
      <c r="O136" s="10" t="s">
        <v>125</v>
      </c>
    </row>
    <row r="137" spans="2:15" ht="14" x14ac:dyDescent="0.15">
      <c r="B137" s="21"/>
      <c r="C137" s="12" t="s">
        <v>122</v>
      </c>
      <c r="D137" s="12" t="s">
        <v>122</v>
      </c>
      <c r="E137" s="12" t="s">
        <v>122</v>
      </c>
      <c r="F137" s="12" t="s">
        <v>122</v>
      </c>
      <c r="G137" s="12" t="s">
        <v>122</v>
      </c>
      <c r="H137" s="12" t="s">
        <v>122</v>
      </c>
      <c r="I137" s="12" t="s">
        <v>122</v>
      </c>
      <c r="J137" s="12" t="s">
        <v>122</v>
      </c>
      <c r="K137" s="12" t="s">
        <v>122</v>
      </c>
      <c r="L137" s="12" t="s">
        <v>122</v>
      </c>
      <c r="M137" s="12" t="s">
        <v>122</v>
      </c>
      <c r="N137" s="12" t="s">
        <v>122</v>
      </c>
      <c r="O137" s="10" t="s">
        <v>126</v>
      </c>
    </row>
  </sheetData>
  <mergeCells count="9">
    <mergeCell ref="BL25:BN25"/>
    <mergeCell ref="B130:B133"/>
    <mergeCell ref="B134:B137"/>
    <mergeCell ref="B106:B109"/>
    <mergeCell ref="B110:B113"/>
    <mergeCell ref="B114:B117"/>
    <mergeCell ref="B118:B121"/>
    <mergeCell ref="B122:B125"/>
    <mergeCell ref="B126:B129"/>
  </mergeCells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79"/>
  <sheetViews>
    <sheetView workbookViewId="0">
      <selection activeCell="F64" sqref="F64"/>
    </sheetView>
  </sheetViews>
  <sheetFormatPr baseColWidth="10" defaultRowHeight="13" x14ac:dyDescent="0.15"/>
  <cols>
    <col min="4" max="4" width="12.33203125" bestFit="1" customWidth="1"/>
    <col min="6" max="6" width="11.33203125" bestFit="1" customWidth="1"/>
  </cols>
  <sheetData>
    <row r="3" spans="1:4" ht="14" x14ac:dyDescent="0.15">
      <c r="A3" s="5" t="s">
        <v>7</v>
      </c>
      <c r="B3" s="5" t="s">
        <v>26</v>
      </c>
      <c r="C3" s="16" t="s">
        <v>135</v>
      </c>
      <c r="D3" s="18"/>
    </row>
    <row r="4" spans="1:4" x14ac:dyDescent="0.15">
      <c r="A4" s="6">
        <v>0</v>
      </c>
      <c r="B4" s="7">
        <v>0</v>
      </c>
      <c r="C4" s="7">
        <v>0.85799999999999998</v>
      </c>
      <c r="D4" s="7">
        <v>0.90700000000000003</v>
      </c>
    </row>
    <row r="5" spans="1:4" x14ac:dyDescent="0.15">
      <c r="A5" s="6">
        <v>4.6296296296296294E-5</v>
      </c>
      <c r="B5" s="12">
        <v>4</v>
      </c>
      <c r="C5" s="7">
        <v>0.85699999999999998</v>
      </c>
      <c r="D5" s="7">
        <v>0.90700000000000003</v>
      </c>
    </row>
    <row r="6" spans="1:4" x14ac:dyDescent="0.15">
      <c r="A6" s="6">
        <v>9.2592592592592588E-5</v>
      </c>
      <c r="B6" s="12">
        <v>8</v>
      </c>
      <c r="C6" s="7">
        <v>0.85499999999999998</v>
      </c>
      <c r="D6" s="7">
        <v>0.90800000000000003</v>
      </c>
    </row>
    <row r="7" spans="1:4" x14ac:dyDescent="0.15">
      <c r="A7" s="6">
        <v>1.3888888888888889E-4</v>
      </c>
      <c r="B7" s="12">
        <v>12</v>
      </c>
      <c r="C7" s="7">
        <v>0.85399999999999998</v>
      </c>
      <c r="D7" s="7">
        <v>0.90800000000000003</v>
      </c>
    </row>
    <row r="8" spans="1:4" x14ac:dyDescent="0.15">
      <c r="A8" s="6">
        <v>1.8518518518518518E-4</v>
      </c>
      <c r="B8" s="12">
        <v>16</v>
      </c>
      <c r="C8" s="7">
        <v>0.85199999999999998</v>
      </c>
      <c r="D8" s="7">
        <v>0.90600000000000003</v>
      </c>
    </row>
    <row r="9" spans="1:4" x14ac:dyDescent="0.15">
      <c r="A9" s="6">
        <v>2.3148148148148146E-4</v>
      </c>
      <c r="B9" s="12">
        <v>20</v>
      </c>
      <c r="C9" s="7">
        <v>0.85199999999999998</v>
      </c>
      <c r="D9" s="7">
        <v>0.90600000000000003</v>
      </c>
    </row>
    <row r="10" spans="1:4" x14ac:dyDescent="0.15">
      <c r="A10" s="6">
        <v>2.7777777777777778E-4</v>
      </c>
      <c r="B10" s="12">
        <v>24</v>
      </c>
      <c r="C10" s="7">
        <v>0.85099999999999998</v>
      </c>
      <c r="D10" s="7">
        <v>0.90500000000000003</v>
      </c>
    </row>
    <row r="11" spans="1:4" x14ac:dyDescent="0.15">
      <c r="A11" s="6">
        <v>3.2407407407407406E-4</v>
      </c>
      <c r="B11" s="12">
        <v>28</v>
      </c>
      <c r="C11" s="7">
        <v>0.85</v>
      </c>
      <c r="D11" s="7">
        <v>0.90500000000000003</v>
      </c>
    </row>
    <row r="12" spans="1:4" x14ac:dyDescent="0.15">
      <c r="A12" s="6">
        <v>3.7037037037037035E-4</v>
      </c>
      <c r="B12" s="12">
        <v>32</v>
      </c>
      <c r="C12" s="7">
        <v>0.85</v>
      </c>
      <c r="D12" s="7">
        <v>0.90500000000000003</v>
      </c>
    </row>
    <row r="13" spans="1:4" x14ac:dyDescent="0.15">
      <c r="A13" s="6">
        <v>4.1666666666666669E-4</v>
      </c>
      <c r="B13" s="12">
        <v>36</v>
      </c>
      <c r="C13" s="7">
        <v>0.85</v>
      </c>
      <c r="D13" s="7">
        <v>0.90500000000000003</v>
      </c>
    </row>
    <row r="14" spans="1:4" x14ac:dyDescent="0.15">
      <c r="A14" s="6">
        <v>4.6296296296296293E-4</v>
      </c>
      <c r="B14" s="12">
        <v>40</v>
      </c>
      <c r="C14" s="7">
        <v>0.85</v>
      </c>
      <c r="D14" s="7">
        <v>0.91</v>
      </c>
    </row>
    <row r="15" spans="1:4" x14ac:dyDescent="0.15">
      <c r="A15" s="6">
        <v>5.0925925925925921E-4</v>
      </c>
      <c r="B15" s="12">
        <v>44</v>
      </c>
      <c r="C15" s="7">
        <v>0.84899999999999998</v>
      </c>
      <c r="D15" s="7">
        <v>0.90900000000000003</v>
      </c>
    </row>
    <row r="16" spans="1:4" x14ac:dyDescent="0.15">
      <c r="A16" s="6">
        <v>5.5555555555555556E-4</v>
      </c>
      <c r="B16" s="12">
        <v>48</v>
      </c>
      <c r="C16" s="7">
        <v>0.84899999999999998</v>
      </c>
      <c r="D16" s="7">
        <v>0.90700000000000003</v>
      </c>
    </row>
    <row r="17" spans="1:4" x14ac:dyDescent="0.15">
      <c r="A17" s="6">
        <v>6.018518518518519E-4</v>
      </c>
      <c r="B17" s="12">
        <v>52</v>
      </c>
      <c r="C17" s="7">
        <v>0.84899999999999998</v>
      </c>
      <c r="D17" s="7">
        <v>0.90700000000000003</v>
      </c>
    </row>
    <row r="18" spans="1:4" x14ac:dyDescent="0.15">
      <c r="A18" s="6">
        <v>6.4814814814814813E-4</v>
      </c>
      <c r="B18" s="12">
        <v>56</v>
      </c>
      <c r="C18" s="7">
        <v>0.84899999999999998</v>
      </c>
      <c r="D18" s="7">
        <v>0.90600000000000003</v>
      </c>
    </row>
    <row r="19" spans="1:4" x14ac:dyDescent="0.15">
      <c r="A19" s="6">
        <v>6.9444444444444447E-4</v>
      </c>
      <c r="B19" s="12">
        <v>60</v>
      </c>
      <c r="C19" s="7">
        <v>0.84899999999999998</v>
      </c>
      <c r="D19" s="7">
        <v>0.90600000000000003</v>
      </c>
    </row>
    <row r="20" spans="1:4" x14ac:dyDescent="0.15">
      <c r="A20" s="6">
        <v>7.407407407407407E-4</v>
      </c>
      <c r="B20" s="12">
        <v>64</v>
      </c>
      <c r="C20" s="7">
        <v>0.84799999999999998</v>
      </c>
      <c r="D20" s="7">
        <v>0.90500000000000003</v>
      </c>
    </row>
    <row r="21" spans="1:4" x14ac:dyDescent="0.15">
      <c r="A21" s="6">
        <v>7.8703703703703705E-4</v>
      </c>
      <c r="B21" s="12">
        <v>68</v>
      </c>
      <c r="C21" s="7">
        <v>0.84799999999999998</v>
      </c>
      <c r="D21" s="7">
        <v>0.90500000000000003</v>
      </c>
    </row>
    <row r="22" spans="1:4" x14ac:dyDescent="0.15">
      <c r="A22" s="6">
        <v>8.3333333333333339E-4</v>
      </c>
      <c r="B22" s="12">
        <v>72</v>
      </c>
      <c r="C22" s="7">
        <v>0.84799999999999998</v>
      </c>
      <c r="D22" s="7">
        <v>0.90500000000000003</v>
      </c>
    </row>
    <row r="23" spans="1:4" x14ac:dyDescent="0.15">
      <c r="A23" s="6">
        <v>8.7962962962962962E-4</v>
      </c>
      <c r="B23" s="12">
        <v>76</v>
      </c>
      <c r="C23" s="7">
        <v>0.84799999999999998</v>
      </c>
      <c r="D23" s="7">
        <v>0.90400000000000003</v>
      </c>
    </row>
    <row r="24" spans="1:4" x14ac:dyDescent="0.15">
      <c r="A24" s="6">
        <v>9.2592592592592585E-4</v>
      </c>
      <c r="B24" s="12">
        <v>80</v>
      </c>
      <c r="C24" s="7">
        <v>0.84799999999999998</v>
      </c>
      <c r="D24" s="7">
        <v>0.90400000000000003</v>
      </c>
    </row>
    <row r="25" spans="1:4" x14ac:dyDescent="0.15">
      <c r="A25" s="6">
        <v>9.7222222222222209E-4</v>
      </c>
      <c r="B25" s="12">
        <v>84</v>
      </c>
      <c r="C25" s="7">
        <v>0.84799999999999998</v>
      </c>
      <c r="D25" s="7">
        <v>0.90400000000000003</v>
      </c>
    </row>
    <row r="26" spans="1:4" x14ac:dyDescent="0.15">
      <c r="A26" s="6">
        <v>1.0185185185185186E-3</v>
      </c>
      <c r="B26" s="12">
        <v>88</v>
      </c>
      <c r="C26" s="7">
        <v>0.84799999999999998</v>
      </c>
      <c r="D26" s="7">
        <v>0.90400000000000003</v>
      </c>
    </row>
    <row r="27" spans="1:4" x14ac:dyDescent="0.15">
      <c r="A27" s="6">
        <v>1.0648148148148147E-3</v>
      </c>
      <c r="B27" s="12">
        <v>92</v>
      </c>
      <c r="C27" s="7">
        <v>0.84799999999999998</v>
      </c>
      <c r="D27" s="7">
        <v>0.90400000000000003</v>
      </c>
    </row>
    <row r="28" spans="1:4" x14ac:dyDescent="0.15">
      <c r="A28" s="6">
        <v>1.1111111111111111E-3</v>
      </c>
      <c r="B28" s="12">
        <v>96</v>
      </c>
      <c r="C28" s="7">
        <v>0.84699999999999998</v>
      </c>
      <c r="D28" s="7">
        <v>0.90400000000000003</v>
      </c>
    </row>
    <row r="29" spans="1:4" x14ac:dyDescent="0.15">
      <c r="A29" s="6">
        <v>1.1574074074074073E-3</v>
      </c>
      <c r="B29" s="12">
        <v>100</v>
      </c>
      <c r="C29" s="7">
        <v>0.84699999999999998</v>
      </c>
      <c r="D29" s="7">
        <v>0.90400000000000003</v>
      </c>
    </row>
    <row r="30" spans="1:4" x14ac:dyDescent="0.15">
      <c r="A30" s="6">
        <v>1.2037037037037038E-3</v>
      </c>
      <c r="B30" s="12">
        <v>104</v>
      </c>
      <c r="C30" s="7">
        <v>0.84699999999999998</v>
      </c>
      <c r="D30" s="7">
        <v>0.90400000000000003</v>
      </c>
    </row>
    <row r="31" spans="1:4" x14ac:dyDescent="0.15">
      <c r="A31" s="6">
        <v>1.25E-3</v>
      </c>
      <c r="B31" s="12">
        <v>108</v>
      </c>
      <c r="C31" s="7">
        <v>0.84699999999999998</v>
      </c>
      <c r="D31" s="7">
        <v>0.90400000000000003</v>
      </c>
    </row>
    <row r="32" spans="1:4" x14ac:dyDescent="0.15">
      <c r="A32" s="6">
        <v>1.2962962962962963E-3</v>
      </c>
      <c r="B32" s="12">
        <v>112</v>
      </c>
      <c r="C32" s="7">
        <v>0.84699999999999998</v>
      </c>
      <c r="D32" s="7">
        <v>0.90400000000000003</v>
      </c>
    </row>
    <row r="33" spans="1:4" x14ac:dyDescent="0.15">
      <c r="A33" s="6">
        <v>1.3425925925925925E-3</v>
      </c>
      <c r="B33" s="12">
        <v>116</v>
      </c>
      <c r="C33" s="7">
        <v>0.84699999999999998</v>
      </c>
      <c r="D33" s="7">
        <v>0.90400000000000003</v>
      </c>
    </row>
    <row r="34" spans="1:4" x14ac:dyDescent="0.15">
      <c r="A34" s="6">
        <v>1.3888888888888889E-3</v>
      </c>
      <c r="B34" s="12">
        <v>120</v>
      </c>
      <c r="C34" s="7">
        <v>0.84599999999999997</v>
      </c>
      <c r="D34" s="7">
        <v>0.90400000000000003</v>
      </c>
    </row>
    <row r="35" spans="1:4" x14ac:dyDescent="0.15">
      <c r="A35" s="6">
        <v>1.4351851851851854E-3</v>
      </c>
      <c r="B35" s="12">
        <v>124</v>
      </c>
      <c r="C35" s="7">
        <v>0.84599999999999997</v>
      </c>
      <c r="D35" s="7">
        <v>0.90300000000000002</v>
      </c>
    </row>
    <row r="36" spans="1:4" x14ac:dyDescent="0.15">
      <c r="A36" s="6">
        <v>1.4814814814814814E-3</v>
      </c>
      <c r="B36" s="12">
        <v>128</v>
      </c>
      <c r="C36" s="7">
        <v>0.84599999999999997</v>
      </c>
      <c r="D36" s="7">
        <v>0.90300000000000002</v>
      </c>
    </row>
    <row r="37" spans="1:4" x14ac:dyDescent="0.15">
      <c r="A37" s="6">
        <v>1.5277777777777779E-3</v>
      </c>
      <c r="B37" s="12">
        <v>132</v>
      </c>
      <c r="C37" s="7">
        <v>0.84599999999999997</v>
      </c>
      <c r="D37" s="7">
        <v>0.90300000000000002</v>
      </c>
    </row>
    <row r="38" spans="1:4" x14ac:dyDescent="0.15">
      <c r="A38" s="6">
        <v>1.5740740740740741E-3</v>
      </c>
      <c r="B38" s="12">
        <v>136</v>
      </c>
      <c r="C38" s="7">
        <v>0.84599999999999997</v>
      </c>
      <c r="D38" s="7">
        <v>0.90300000000000002</v>
      </c>
    </row>
    <row r="39" spans="1:4" x14ac:dyDescent="0.15">
      <c r="A39" s="6">
        <v>1.6203703703703703E-3</v>
      </c>
      <c r="B39" s="12">
        <v>140</v>
      </c>
      <c r="C39" s="7">
        <v>0.84599999999999997</v>
      </c>
      <c r="D39" s="7">
        <v>0.90300000000000002</v>
      </c>
    </row>
    <row r="40" spans="1:4" x14ac:dyDescent="0.15">
      <c r="A40" s="6">
        <v>1.6666666666666668E-3</v>
      </c>
      <c r="B40" s="12">
        <v>144</v>
      </c>
      <c r="C40" s="7">
        <v>0.84599999999999997</v>
      </c>
      <c r="D40" s="7">
        <v>0.90300000000000002</v>
      </c>
    </row>
    <row r="41" spans="1:4" x14ac:dyDescent="0.15">
      <c r="A41" s="6">
        <v>1.712962962962963E-3</v>
      </c>
      <c r="B41" s="12">
        <v>148</v>
      </c>
      <c r="C41" s="7">
        <v>0.84599999999999997</v>
      </c>
      <c r="D41" s="7">
        <v>0.90300000000000002</v>
      </c>
    </row>
    <row r="42" spans="1:4" x14ac:dyDescent="0.15">
      <c r="A42" s="6">
        <v>1.7592592592592592E-3</v>
      </c>
      <c r="B42" s="12">
        <v>152</v>
      </c>
      <c r="C42" s="7">
        <v>0.84599999999999997</v>
      </c>
      <c r="D42" s="7">
        <v>0.90300000000000002</v>
      </c>
    </row>
    <row r="43" spans="1:4" x14ac:dyDescent="0.15">
      <c r="A43" s="6">
        <v>1.8055555555555557E-3</v>
      </c>
      <c r="B43" s="12">
        <v>156</v>
      </c>
      <c r="C43" s="7">
        <v>0.84599999999999997</v>
      </c>
      <c r="D43" s="7">
        <v>0.90300000000000002</v>
      </c>
    </row>
    <row r="44" spans="1:4" x14ac:dyDescent="0.15">
      <c r="A44" s="6">
        <v>1.8518518518518517E-3</v>
      </c>
      <c r="B44" s="12">
        <v>160</v>
      </c>
      <c r="C44" s="7">
        <v>0.84499999999999997</v>
      </c>
      <c r="D44" s="7">
        <v>0.90300000000000002</v>
      </c>
    </row>
    <row r="45" spans="1:4" x14ac:dyDescent="0.15">
      <c r="A45" s="6">
        <v>1.8981481481481482E-3</v>
      </c>
      <c r="B45" s="12">
        <v>164</v>
      </c>
      <c r="C45" s="7">
        <v>0.84599999999999997</v>
      </c>
      <c r="D45" s="7">
        <v>0.90300000000000002</v>
      </c>
    </row>
    <row r="46" spans="1:4" x14ac:dyDescent="0.15">
      <c r="A46" s="6">
        <v>1.9444444444444442E-3</v>
      </c>
      <c r="B46" s="12">
        <v>168</v>
      </c>
      <c r="C46" s="7">
        <v>0.84599999999999997</v>
      </c>
      <c r="D46" s="7">
        <v>0.90300000000000002</v>
      </c>
    </row>
    <row r="47" spans="1:4" x14ac:dyDescent="0.15">
      <c r="A47" s="6">
        <v>1.9907407407407408E-3</v>
      </c>
      <c r="B47" s="12">
        <v>172</v>
      </c>
      <c r="C47" s="7">
        <v>0.84599999999999997</v>
      </c>
      <c r="D47" s="7">
        <v>0.90300000000000002</v>
      </c>
    </row>
    <row r="48" spans="1:4" x14ac:dyDescent="0.15">
      <c r="A48" s="6">
        <v>2.0370370370370373E-3</v>
      </c>
      <c r="B48" s="12">
        <v>176</v>
      </c>
      <c r="C48" s="7">
        <v>0.84499999999999997</v>
      </c>
      <c r="D48" s="7">
        <v>0.90300000000000002</v>
      </c>
    </row>
    <row r="49" spans="1:6" x14ac:dyDescent="0.15">
      <c r="A49" s="6">
        <v>2.0833333333333333E-3</v>
      </c>
      <c r="B49" s="12">
        <v>180</v>
      </c>
      <c r="C49" s="7">
        <v>0.84499999999999997</v>
      </c>
      <c r="D49" s="7">
        <v>0.90300000000000002</v>
      </c>
    </row>
    <row r="50" spans="1:6" x14ac:dyDescent="0.15">
      <c r="A50" s="6">
        <v>2.1296296296296298E-3</v>
      </c>
      <c r="B50" s="12">
        <v>184</v>
      </c>
      <c r="C50" s="7">
        <v>0.84499999999999997</v>
      </c>
      <c r="D50" s="7">
        <v>0.90300000000000002</v>
      </c>
    </row>
    <row r="51" spans="1:6" x14ac:dyDescent="0.15">
      <c r="A51" s="6">
        <v>2.1759259259259258E-3</v>
      </c>
      <c r="B51" s="12">
        <v>188</v>
      </c>
      <c r="C51" s="7">
        <v>0.84499999999999997</v>
      </c>
      <c r="D51" s="7">
        <v>0.90300000000000002</v>
      </c>
    </row>
    <row r="52" spans="1:6" x14ac:dyDescent="0.15">
      <c r="A52" s="6">
        <v>2.2222222222222222E-3</v>
      </c>
      <c r="B52" s="12">
        <v>192</v>
      </c>
      <c r="C52" s="7">
        <v>0.84499999999999997</v>
      </c>
      <c r="D52" s="7">
        <v>0.90300000000000002</v>
      </c>
    </row>
    <row r="53" spans="1:6" x14ac:dyDescent="0.15">
      <c r="A53" s="6">
        <v>2.2685185185185182E-3</v>
      </c>
      <c r="B53" s="12">
        <v>196</v>
      </c>
      <c r="C53" s="7">
        <v>0.84499999999999997</v>
      </c>
      <c r="D53" s="7">
        <v>0.90300000000000002</v>
      </c>
    </row>
    <row r="54" spans="1:6" x14ac:dyDescent="0.15">
      <c r="A54" s="6">
        <v>2.3148148148148151E-3</v>
      </c>
      <c r="B54" s="12">
        <v>200</v>
      </c>
      <c r="C54" s="7">
        <v>0.84499999999999997</v>
      </c>
      <c r="D54" s="7">
        <v>0.90300000000000002</v>
      </c>
    </row>
    <row r="55" spans="1:6" x14ac:dyDescent="0.15">
      <c r="A55" s="6">
        <v>2.3611111111111111E-3</v>
      </c>
      <c r="B55" s="12">
        <v>204</v>
      </c>
      <c r="C55" s="7">
        <v>0.84499999999999997</v>
      </c>
      <c r="D55" s="7">
        <v>0.90300000000000002</v>
      </c>
    </row>
    <row r="56" spans="1:6" x14ac:dyDescent="0.15">
      <c r="A56" s="6">
        <v>2.4074074074074076E-3</v>
      </c>
      <c r="B56" s="12">
        <v>208</v>
      </c>
      <c r="C56" s="7">
        <v>0.84499999999999997</v>
      </c>
      <c r="D56" s="7">
        <v>0.90300000000000002</v>
      </c>
    </row>
    <row r="57" spans="1:6" x14ac:dyDescent="0.15">
      <c r="A57" s="6">
        <v>2.4537037037037036E-3</v>
      </c>
      <c r="B57" s="12">
        <v>212</v>
      </c>
      <c r="C57" s="7">
        <v>0.84499999999999997</v>
      </c>
      <c r="D57" s="7">
        <v>0.90300000000000002</v>
      </c>
    </row>
    <row r="58" spans="1:6" x14ac:dyDescent="0.15">
      <c r="A58" s="6">
        <v>2.5000000000000001E-3</v>
      </c>
      <c r="B58" s="12">
        <v>216</v>
      </c>
      <c r="C58" s="7">
        <v>0.84499999999999997</v>
      </c>
      <c r="D58" s="7">
        <v>0.90300000000000002</v>
      </c>
    </row>
    <row r="59" spans="1:6" x14ac:dyDescent="0.15">
      <c r="A59" s="6">
        <v>2.5462962962962961E-3</v>
      </c>
      <c r="B59" s="12">
        <v>220</v>
      </c>
      <c r="C59" s="7">
        <v>0.84499999999999997</v>
      </c>
      <c r="D59" s="7">
        <v>0.90300000000000002</v>
      </c>
    </row>
    <row r="60" spans="1:6" x14ac:dyDescent="0.15">
      <c r="A60" s="6">
        <v>2.5925925925925925E-3</v>
      </c>
      <c r="B60" s="12">
        <v>224</v>
      </c>
      <c r="C60" s="7">
        <v>0.84399999999999997</v>
      </c>
      <c r="D60" s="7">
        <v>0.90300000000000002</v>
      </c>
    </row>
    <row r="61" spans="1:6" x14ac:dyDescent="0.15">
      <c r="A61" s="6">
        <v>2.6388888888888885E-3</v>
      </c>
      <c r="B61" s="12">
        <v>228</v>
      </c>
      <c r="C61" s="7">
        <v>0.84499999999999997</v>
      </c>
      <c r="D61" s="7">
        <v>0.90300000000000002</v>
      </c>
    </row>
    <row r="62" spans="1:6" x14ac:dyDescent="0.15">
      <c r="B62" s="12">
        <v>232</v>
      </c>
      <c r="C62">
        <f>SLOPE(C4:C19,$B$4:$B$19)</f>
        <v>-1.4117647058823542E-4</v>
      </c>
      <c r="D62">
        <f>SLOPE(D4:D19,$B$4:$B$19)</f>
        <v>-2.5735294117647082E-6</v>
      </c>
    </row>
    <row r="63" spans="1:6" x14ac:dyDescent="0.15">
      <c r="B63" s="12">
        <v>236</v>
      </c>
      <c r="C63">
        <f>C62*-1</f>
        <v>1.4117647058823542E-4</v>
      </c>
      <c r="D63">
        <f>D62*-1</f>
        <v>2.5735294117647082E-6</v>
      </c>
      <c r="F63">
        <f>AVERAGE(C63:D63)</f>
        <v>7.1875000000000067E-5</v>
      </c>
    </row>
    <row r="64" spans="1:6" x14ac:dyDescent="0.15">
      <c r="B64" s="12">
        <v>240</v>
      </c>
    </row>
    <row r="65" spans="2:2" x14ac:dyDescent="0.15">
      <c r="B65" s="12">
        <v>244</v>
      </c>
    </row>
    <row r="66" spans="2:2" x14ac:dyDescent="0.15">
      <c r="B66" s="12">
        <v>248</v>
      </c>
    </row>
    <row r="67" spans="2:2" x14ac:dyDescent="0.15">
      <c r="B67" s="12">
        <v>252</v>
      </c>
    </row>
    <row r="68" spans="2:2" x14ac:dyDescent="0.15">
      <c r="B68" s="12">
        <v>256</v>
      </c>
    </row>
    <row r="69" spans="2:2" x14ac:dyDescent="0.15">
      <c r="B69" s="12">
        <v>260</v>
      </c>
    </row>
    <row r="70" spans="2:2" x14ac:dyDescent="0.15">
      <c r="B70" s="12">
        <v>264</v>
      </c>
    </row>
    <row r="71" spans="2:2" x14ac:dyDescent="0.15">
      <c r="B71" s="12">
        <v>268</v>
      </c>
    </row>
    <row r="72" spans="2:2" x14ac:dyDescent="0.15">
      <c r="B72" s="12">
        <v>272</v>
      </c>
    </row>
    <row r="73" spans="2:2" x14ac:dyDescent="0.15">
      <c r="B73" s="12">
        <v>276</v>
      </c>
    </row>
    <row r="74" spans="2:2" x14ac:dyDescent="0.15">
      <c r="B74" s="12">
        <v>280</v>
      </c>
    </row>
    <row r="75" spans="2:2" x14ac:dyDescent="0.15">
      <c r="B75" s="12">
        <v>284</v>
      </c>
    </row>
    <row r="76" spans="2:2" x14ac:dyDescent="0.15">
      <c r="B76" s="12">
        <v>288</v>
      </c>
    </row>
    <row r="77" spans="2:2" x14ac:dyDescent="0.15">
      <c r="B77" s="12">
        <v>292</v>
      </c>
    </row>
    <row r="78" spans="2:2" x14ac:dyDescent="0.15">
      <c r="B78" s="12">
        <v>296</v>
      </c>
    </row>
    <row r="79" spans="2:2" x14ac:dyDescent="0.15">
      <c r="B79" s="12">
        <v>300</v>
      </c>
    </row>
  </sheetData>
  <mergeCells count="1">
    <mergeCell ref="C3:D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78"/>
  <sheetViews>
    <sheetView workbookViewId="0">
      <selection activeCell="F53" sqref="F53"/>
    </sheetView>
  </sheetViews>
  <sheetFormatPr baseColWidth="10" defaultRowHeight="13" x14ac:dyDescent="0.15"/>
  <cols>
    <col min="4" max="4" width="12.83203125" bestFit="1" customWidth="1"/>
    <col min="6" max="6" width="12.33203125" bestFit="1" customWidth="1"/>
  </cols>
  <sheetData>
    <row r="2" spans="1:8" ht="14" x14ac:dyDescent="0.15">
      <c r="A2" s="5" t="s">
        <v>7</v>
      </c>
      <c r="B2" s="5" t="s">
        <v>26</v>
      </c>
      <c r="C2" s="16" t="s">
        <v>89</v>
      </c>
      <c r="D2" s="18"/>
      <c r="F2" s="5" t="s">
        <v>7</v>
      </c>
      <c r="G2" s="5" t="s">
        <v>26</v>
      </c>
      <c r="H2" s="5" t="s">
        <v>136</v>
      </c>
    </row>
    <row r="3" spans="1:8" x14ac:dyDescent="0.15">
      <c r="A3" s="6">
        <v>0</v>
      </c>
      <c r="B3" s="7">
        <v>0</v>
      </c>
      <c r="C3" s="7">
        <v>0</v>
      </c>
      <c r="D3" s="7">
        <v>0.84899999999999998</v>
      </c>
      <c r="F3" s="6">
        <v>0</v>
      </c>
      <c r="G3" s="7">
        <v>0</v>
      </c>
      <c r="H3" s="7">
        <v>0.84899999999999998</v>
      </c>
    </row>
    <row r="4" spans="1:8" x14ac:dyDescent="0.15">
      <c r="A4" s="6">
        <v>4.6296296296296294E-5</v>
      </c>
      <c r="B4" s="7">
        <v>0</v>
      </c>
      <c r="C4" s="12">
        <v>4</v>
      </c>
      <c r="D4" s="7">
        <v>0.85</v>
      </c>
      <c r="F4" s="6">
        <v>4.6296296296296294E-5</v>
      </c>
      <c r="G4" s="7">
        <v>0</v>
      </c>
      <c r="H4" s="7">
        <v>0.85</v>
      </c>
    </row>
    <row r="5" spans="1:8" x14ac:dyDescent="0.15">
      <c r="A5" s="6">
        <v>9.2592592592592588E-5</v>
      </c>
      <c r="B5" s="7">
        <v>0</v>
      </c>
      <c r="C5" s="12">
        <v>8</v>
      </c>
      <c r="D5" s="7">
        <v>0.85</v>
      </c>
      <c r="F5" s="6">
        <v>9.2592592592592588E-5</v>
      </c>
      <c r="G5" s="7">
        <v>0</v>
      </c>
      <c r="H5" s="7">
        <v>0.85</v>
      </c>
    </row>
    <row r="6" spans="1:8" x14ac:dyDescent="0.15">
      <c r="A6" s="6">
        <v>1.3888888888888889E-4</v>
      </c>
      <c r="B6" s="7">
        <v>0</v>
      </c>
      <c r="C6" s="12">
        <v>12</v>
      </c>
      <c r="D6" s="7">
        <v>0.84899999999999998</v>
      </c>
      <c r="F6" s="6">
        <v>1.3888888888888889E-4</v>
      </c>
      <c r="G6" s="7">
        <v>0</v>
      </c>
      <c r="H6" s="7">
        <v>0.84899999999999998</v>
      </c>
    </row>
    <row r="7" spans="1:8" x14ac:dyDescent="0.15">
      <c r="A7" s="6">
        <v>1.8518518518518518E-4</v>
      </c>
      <c r="B7" s="7">
        <v>0</v>
      </c>
      <c r="C7" s="12">
        <v>16</v>
      </c>
      <c r="D7" s="7">
        <v>0.84799999999999998</v>
      </c>
      <c r="F7" s="6">
        <v>1.8518518518518518E-4</v>
      </c>
      <c r="G7" s="7">
        <v>0</v>
      </c>
      <c r="H7" s="7">
        <v>0.84799999999999998</v>
      </c>
    </row>
    <row r="8" spans="1:8" x14ac:dyDescent="0.15">
      <c r="A8" s="6">
        <v>2.3148148148148146E-4</v>
      </c>
      <c r="B8" s="7">
        <v>0</v>
      </c>
      <c r="C8" s="12">
        <v>20</v>
      </c>
      <c r="D8" s="7">
        <v>0.84799999999999998</v>
      </c>
      <c r="F8" s="6">
        <v>2.3148148148148146E-4</v>
      </c>
      <c r="G8" s="7">
        <v>0</v>
      </c>
      <c r="H8" s="7">
        <v>0.84799999999999998</v>
      </c>
    </row>
    <row r="9" spans="1:8" x14ac:dyDescent="0.15">
      <c r="A9" s="6">
        <v>2.7777777777777778E-4</v>
      </c>
      <c r="B9" s="7">
        <v>0</v>
      </c>
      <c r="C9" s="12">
        <v>24</v>
      </c>
      <c r="D9" s="7">
        <v>0.84799999999999998</v>
      </c>
      <c r="F9" s="6">
        <v>2.7777777777777778E-4</v>
      </c>
      <c r="G9" s="7">
        <v>0</v>
      </c>
      <c r="H9" s="7">
        <v>0.84799999999999998</v>
      </c>
    </row>
    <row r="10" spans="1:8" x14ac:dyDescent="0.15">
      <c r="A10" s="6">
        <v>3.2407407407407406E-4</v>
      </c>
      <c r="B10" s="7">
        <v>0</v>
      </c>
      <c r="C10" s="12">
        <v>28</v>
      </c>
      <c r="D10" s="7">
        <v>0.84699999999999998</v>
      </c>
      <c r="F10" s="6">
        <v>3.2407407407407406E-4</v>
      </c>
      <c r="G10" s="7">
        <v>0</v>
      </c>
      <c r="H10" s="7">
        <v>0.84699999999999998</v>
      </c>
    </row>
    <row r="11" spans="1:8" x14ac:dyDescent="0.15">
      <c r="A11" s="6">
        <v>3.7037037037037035E-4</v>
      </c>
      <c r="B11" s="7">
        <v>0</v>
      </c>
      <c r="C11" s="12">
        <v>32</v>
      </c>
      <c r="D11" s="7">
        <v>0.84699999999999998</v>
      </c>
      <c r="F11" s="6">
        <v>3.7037037037037035E-4</v>
      </c>
      <c r="G11" s="7">
        <v>0</v>
      </c>
      <c r="H11" s="7">
        <v>0.84699999999999998</v>
      </c>
    </row>
    <row r="12" spans="1:8" x14ac:dyDescent="0.15">
      <c r="A12" s="6">
        <v>4.1666666666666669E-4</v>
      </c>
      <c r="B12" s="7">
        <v>0</v>
      </c>
      <c r="C12" s="12">
        <v>36</v>
      </c>
      <c r="D12" s="7">
        <v>0.84699999999999998</v>
      </c>
      <c r="F12" s="6">
        <v>4.1666666666666669E-4</v>
      </c>
      <c r="G12" s="7">
        <v>0</v>
      </c>
      <c r="H12" s="7">
        <v>0.84699999999999998</v>
      </c>
    </row>
    <row r="13" spans="1:8" x14ac:dyDescent="0.15">
      <c r="A13" s="6">
        <v>4.6296296296296293E-4</v>
      </c>
      <c r="B13" s="7">
        <v>0</v>
      </c>
      <c r="C13" s="12">
        <v>40</v>
      </c>
      <c r="D13" s="7">
        <v>0.84699999999999998</v>
      </c>
      <c r="F13" s="6">
        <v>4.6296296296296293E-4</v>
      </c>
      <c r="G13" s="7">
        <v>0</v>
      </c>
      <c r="H13" s="7">
        <v>0.84699999999999998</v>
      </c>
    </row>
    <row r="14" spans="1:8" x14ac:dyDescent="0.15">
      <c r="A14" s="6">
        <v>5.0925925925925921E-4</v>
      </c>
      <c r="B14" s="7">
        <v>0</v>
      </c>
      <c r="C14" s="12">
        <v>44</v>
      </c>
      <c r="D14" s="7">
        <v>0.84599999999999997</v>
      </c>
      <c r="F14" s="6">
        <v>5.0925925925925921E-4</v>
      </c>
      <c r="G14" s="7">
        <v>0</v>
      </c>
      <c r="H14" s="7">
        <v>0.84599999999999997</v>
      </c>
    </row>
    <row r="15" spans="1:8" x14ac:dyDescent="0.15">
      <c r="A15" s="6">
        <v>5.5555555555555556E-4</v>
      </c>
      <c r="B15" s="7">
        <v>0</v>
      </c>
      <c r="C15" s="12">
        <v>48</v>
      </c>
      <c r="D15" s="7">
        <v>0.84599999999999997</v>
      </c>
      <c r="F15" s="6">
        <v>5.5555555555555556E-4</v>
      </c>
      <c r="G15" s="7">
        <v>0</v>
      </c>
      <c r="H15" s="7">
        <v>0.84599999999999997</v>
      </c>
    </row>
    <row r="16" spans="1:8" x14ac:dyDescent="0.15">
      <c r="A16" s="6">
        <v>6.018518518518519E-4</v>
      </c>
      <c r="B16" s="7">
        <v>0</v>
      </c>
      <c r="C16" s="12">
        <v>52</v>
      </c>
      <c r="D16" s="7">
        <v>0.84599999999999997</v>
      </c>
      <c r="F16" s="6">
        <v>6.018518518518519E-4</v>
      </c>
      <c r="G16" s="7">
        <v>0</v>
      </c>
      <c r="H16" s="7">
        <v>0.84599999999999997</v>
      </c>
    </row>
    <row r="17" spans="1:8" x14ac:dyDescent="0.15">
      <c r="A17" s="6">
        <v>6.4814814814814813E-4</v>
      </c>
      <c r="B17" s="7">
        <v>0</v>
      </c>
      <c r="C17" s="12">
        <v>56</v>
      </c>
      <c r="D17" s="7">
        <v>0.84499999999999997</v>
      </c>
      <c r="F17" s="6">
        <v>6.4814814814814813E-4</v>
      </c>
      <c r="G17" s="7">
        <v>0</v>
      </c>
      <c r="H17" s="7">
        <v>0.84499999999999997</v>
      </c>
    </row>
    <row r="18" spans="1:8" x14ac:dyDescent="0.15">
      <c r="A18" s="6">
        <v>6.9444444444444447E-4</v>
      </c>
      <c r="B18" s="7">
        <v>0</v>
      </c>
      <c r="C18" s="12">
        <v>60</v>
      </c>
      <c r="D18" s="7">
        <v>0.84499999999999997</v>
      </c>
      <c r="F18" s="6">
        <v>6.9444444444444447E-4</v>
      </c>
      <c r="G18" s="7">
        <v>0</v>
      </c>
      <c r="H18" s="7">
        <v>0.84499999999999997</v>
      </c>
    </row>
    <row r="19" spans="1:8" x14ac:dyDescent="0.15">
      <c r="A19" s="6">
        <v>7.407407407407407E-4</v>
      </c>
      <c r="B19" s="7">
        <v>0</v>
      </c>
      <c r="C19" s="12">
        <v>64</v>
      </c>
      <c r="D19" s="7">
        <v>0.84499999999999997</v>
      </c>
      <c r="F19" s="6">
        <v>7.407407407407407E-4</v>
      </c>
      <c r="G19" s="7">
        <v>0</v>
      </c>
      <c r="H19" s="7">
        <v>0.84499999999999997</v>
      </c>
    </row>
    <row r="20" spans="1:8" x14ac:dyDescent="0.15">
      <c r="A20" s="6">
        <v>7.8703703703703705E-4</v>
      </c>
      <c r="B20" s="7">
        <v>0</v>
      </c>
      <c r="C20" s="12">
        <v>68</v>
      </c>
      <c r="D20" s="7">
        <v>0.84499999999999997</v>
      </c>
      <c r="F20" s="6">
        <v>7.8703703703703705E-4</v>
      </c>
      <c r="G20" s="7">
        <v>0</v>
      </c>
      <c r="H20" s="7">
        <v>0.84499999999999997</v>
      </c>
    </row>
    <row r="21" spans="1:8" x14ac:dyDescent="0.15">
      <c r="A21" s="6">
        <v>8.3333333333333339E-4</v>
      </c>
      <c r="B21" s="7">
        <v>0</v>
      </c>
      <c r="C21" s="12">
        <v>72</v>
      </c>
      <c r="D21" s="7">
        <v>0.84499999999999997</v>
      </c>
      <c r="F21" s="6">
        <v>8.3333333333333339E-4</v>
      </c>
      <c r="G21" s="7">
        <v>0</v>
      </c>
      <c r="H21" s="7">
        <v>0.84499999999999997</v>
      </c>
    </row>
    <row r="22" spans="1:8" x14ac:dyDescent="0.15">
      <c r="A22" s="6">
        <v>8.7962962962962962E-4</v>
      </c>
      <c r="B22" s="7">
        <v>0</v>
      </c>
      <c r="C22" s="12">
        <v>76</v>
      </c>
      <c r="D22" s="7">
        <v>0.84499999999999997</v>
      </c>
      <c r="F22" s="6">
        <v>8.7962962962962962E-4</v>
      </c>
      <c r="G22" s="7">
        <v>0</v>
      </c>
      <c r="H22" s="7">
        <v>0.84499999999999997</v>
      </c>
    </row>
    <row r="23" spans="1:8" x14ac:dyDescent="0.15">
      <c r="A23" s="6">
        <v>9.2592592592592585E-4</v>
      </c>
      <c r="B23" s="7">
        <v>0</v>
      </c>
      <c r="C23" s="12">
        <v>80</v>
      </c>
      <c r="D23" s="7">
        <v>0.84399999999999997</v>
      </c>
      <c r="F23" s="6">
        <v>9.2592592592592585E-4</v>
      </c>
      <c r="G23" s="7">
        <v>0</v>
      </c>
      <c r="H23" s="7">
        <v>0.84399999999999997</v>
      </c>
    </row>
    <row r="24" spans="1:8" x14ac:dyDescent="0.15">
      <c r="A24" s="6">
        <v>9.7222222222222209E-4</v>
      </c>
      <c r="B24" s="7">
        <v>0</v>
      </c>
      <c r="C24" s="12">
        <v>84</v>
      </c>
      <c r="D24" s="7">
        <v>0.84399999999999997</v>
      </c>
      <c r="F24" s="6">
        <v>9.7222222222222209E-4</v>
      </c>
      <c r="G24" s="7">
        <v>0</v>
      </c>
      <c r="H24" s="7">
        <v>0.84399999999999997</v>
      </c>
    </row>
    <row r="25" spans="1:8" x14ac:dyDescent="0.15">
      <c r="A25" s="6">
        <v>1.0185185185185186E-3</v>
      </c>
      <c r="B25" s="7">
        <v>0</v>
      </c>
      <c r="C25" s="12">
        <v>88</v>
      </c>
      <c r="D25" s="7">
        <v>0.84399999999999997</v>
      </c>
      <c r="F25" s="6">
        <v>1.0185185185185186E-3</v>
      </c>
      <c r="G25" s="7">
        <v>0</v>
      </c>
      <c r="H25" s="7">
        <v>0.84399999999999997</v>
      </c>
    </row>
    <row r="26" spans="1:8" x14ac:dyDescent="0.15">
      <c r="A26" s="6">
        <v>1.0648148148148147E-3</v>
      </c>
      <c r="B26" s="7">
        <v>0</v>
      </c>
      <c r="C26" s="12">
        <v>92</v>
      </c>
      <c r="D26" s="7">
        <v>0.84399999999999997</v>
      </c>
      <c r="F26" s="6">
        <v>1.0648148148148147E-3</v>
      </c>
      <c r="G26" s="7">
        <v>0</v>
      </c>
      <c r="H26" s="7">
        <v>0.84399999999999997</v>
      </c>
    </row>
    <row r="27" spans="1:8" x14ac:dyDescent="0.15">
      <c r="A27" s="6">
        <v>1.1111111111111111E-3</v>
      </c>
      <c r="B27" s="7">
        <v>0</v>
      </c>
      <c r="C27" s="12">
        <v>96</v>
      </c>
      <c r="D27" s="7">
        <v>0.84399999999999997</v>
      </c>
      <c r="F27" s="6">
        <v>1.1111111111111111E-3</v>
      </c>
      <c r="G27" s="7">
        <v>0</v>
      </c>
      <c r="H27" s="7">
        <v>0.84399999999999997</v>
      </c>
    </row>
    <row r="28" spans="1:8" x14ac:dyDescent="0.15">
      <c r="A28" s="6">
        <v>1.1574074074074073E-3</v>
      </c>
      <c r="B28" s="7">
        <v>0</v>
      </c>
      <c r="C28" s="12">
        <v>100</v>
      </c>
      <c r="D28" s="7">
        <v>0.84399999999999997</v>
      </c>
      <c r="F28" s="6">
        <v>1.1574074074074073E-3</v>
      </c>
      <c r="G28" s="7">
        <v>0</v>
      </c>
      <c r="H28" s="7">
        <v>0.84399999999999997</v>
      </c>
    </row>
    <row r="29" spans="1:8" x14ac:dyDescent="0.15">
      <c r="A29" s="6">
        <v>1.2037037037037038E-3</v>
      </c>
      <c r="B29" s="7">
        <v>0</v>
      </c>
      <c r="C29" s="12">
        <v>104</v>
      </c>
      <c r="D29" s="7">
        <v>0.84399999999999997</v>
      </c>
      <c r="F29" s="6">
        <v>1.2037037037037038E-3</v>
      </c>
      <c r="G29" s="7">
        <v>0</v>
      </c>
      <c r="H29" s="7">
        <v>0.84399999999999997</v>
      </c>
    </row>
    <row r="30" spans="1:8" x14ac:dyDescent="0.15">
      <c r="A30" s="6">
        <v>1.25E-3</v>
      </c>
      <c r="B30" s="7">
        <v>0</v>
      </c>
      <c r="C30" s="12">
        <v>108</v>
      </c>
      <c r="D30" s="7">
        <v>0.84299999999999997</v>
      </c>
      <c r="F30" s="6">
        <v>1.25E-3</v>
      </c>
      <c r="G30" s="7">
        <v>0</v>
      </c>
      <c r="H30" s="7">
        <v>0.84299999999999997</v>
      </c>
    </row>
    <row r="31" spans="1:8" x14ac:dyDescent="0.15">
      <c r="A31" s="6">
        <v>1.2962962962962963E-3</v>
      </c>
      <c r="B31" s="7">
        <v>0</v>
      </c>
      <c r="C31" s="12">
        <v>112</v>
      </c>
      <c r="D31" s="7">
        <v>0.84299999999999997</v>
      </c>
      <c r="F31" s="6">
        <v>1.2962962962962963E-3</v>
      </c>
      <c r="G31" s="7">
        <v>0</v>
      </c>
      <c r="H31" s="7">
        <v>0.84299999999999997</v>
      </c>
    </row>
    <row r="32" spans="1:8" x14ac:dyDescent="0.15">
      <c r="A32" s="6">
        <v>1.3425925925925925E-3</v>
      </c>
      <c r="B32" s="7">
        <v>0</v>
      </c>
      <c r="C32" s="12">
        <v>116</v>
      </c>
      <c r="D32" s="7">
        <v>0.84399999999999997</v>
      </c>
      <c r="F32" s="6">
        <v>1.3425925925925925E-3</v>
      </c>
      <c r="G32" s="7">
        <v>0</v>
      </c>
      <c r="H32" s="7">
        <v>0.84399999999999997</v>
      </c>
    </row>
    <row r="33" spans="1:8" x14ac:dyDescent="0.15">
      <c r="A33" s="6">
        <v>1.3888888888888889E-3</v>
      </c>
      <c r="B33" s="7">
        <v>0</v>
      </c>
      <c r="C33" s="12">
        <v>120</v>
      </c>
      <c r="D33" s="7">
        <v>0.84299999999999997</v>
      </c>
      <c r="F33" s="6">
        <v>1.3888888888888889E-3</v>
      </c>
      <c r="G33" s="7">
        <v>0</v>
      </c>
      <c r="H33" s="7">
        <v>0.84299999999999997</v>
      </c>
    </row>
    <row r="34" spans="1:8" x14ac:dyDescent="0.15">
      <c r="A34" s="6">
        <v>1.4351851851851854E-3</v>
      </c>
      <c r="B34" s="7">
        <v>0</v>
      </c>
      <c r="C34" s="12">
        <v>124</v>
      </c>
      <c r="D34" s="7">
        <v>0.84299999999999997</v>
      </c>
      <c r="F34" s="6">
        <v>1.4351851851851854E-3</v>
      </c>
      <c r="G34" s="7">
        <v>0</v>
      </c>
      <c r="H34" s="7">
        <v>0.84299999999999997</v>
      </c>
    </row>
    <row r="35" spans="1:8" x14ac:dyDescent="0.15">
      <c r="A35" s="6">
        <v>1.4814814814814814E-3</v>
      </c>
      <c r="B35" s="7">
        <v>0</v>
      </c>
      <c r="C35" s="12">
        <v>128</v>
      </c>
      <c r="D35" s="7">
        <v>0.84299999999999997</v>
      </c>
      <c r="F35" s="6">
        <v>1.4814814814814814E-3</v>
      </c>
      <c r="G35" s="7">
        <v>0</v>
      </c>
      <c r="H35" s="7">
        <v>0.84299999999999997</v>
      </c>
    </row>
    <row r="36" spans="1:8" x14ac:dyDescent="0.15">
      <c r="A36" s="6">
        <v>1.5277777777777779E-3</v>
      </c>
      <c r="B36" s="7">
        <v>0</v>
      </c>
      <c r="C36" s="12">
        <v>132</v>
      </c>
      <c r="D36" s="7">
        <v>0.84299999999999997</v>
      </c>
      <c r="F36" s="6">
        <v>1.5277777777777779E-3</v>
      </c>
      <c r="G36" s="7">
        <v>0</v>
      </c>
      <c r="H36" s="7">
        <v>0.84299999999999997</v>
      </c>
    </row>
    <row r="37" spans="1:8" x14ac:dyDescent="0.15">
      <c r="A37" s="6">
        <v>1.5740740740740741E-3</v>
      </c>
      <c r="B37" s="7">
        <v>0</v>
      </c>
      <c r="C37" s="12">
        <v>136</v>
      </c>
      <c r="D37" s="7">
        <v>0.84299999999999997</v>
      </c>
      <c r="F37" s="6">
        <v>1.5740740740740741E-3</v>
      </c>
      <c r="G37" s="7">
        <v>0</v>
      </c>
      <c r="H37" s="7">
        <v>0.84299999999999997</v>
      </c>
    </row>
    <row r="38" spans="1:8" x14ac:dyDescent="0.15">
      <c r="A38" s="6">
        <v>1.6203703703703703E-3</v>
      </c>
      <c r="B38" s="7">
        <v>0</v>
      </c>
      <c r="C38" s="12">
        <v>140</v>
      </c>
      <c r="D38" s="7">
        <v>0.84299999999999997</v>
      </c>
      <c r="F38" s="6">
        <v>1.6203703703703703E-3</v>
      </c>
      <c r="G38" s="7">
        <v>0</v>
      </c>
      <c r="H38" s="7">
        <v>0.84299999999999997</v>
      </c>
    </row>
    <row r="39" spans="1:8" x14ac:dyDescent="0.15">
      <c r="A39" s="6">
        <v>1.6666666666666668E-3</v>
      </c>
      <c r="B39" s="7">
        <v>0</v>
      </c>
      <c r="C39" s="12">
        <v>144</v>
      </c>
      <c r="D39" s="7">
        <v>0.84299999999999997</v>
      </c>
      <c r="F39" s="6">
        <v>1.6666666666666668E-3</v>
      </c>
      <c r="G39" s="7">
        <v>0</v>
      </c>
      <c r="H39" s="7">
        <v>0.84299999999999997</v>
      </c>
    </row>
    <row r="40" spans="1:8" x14ac:dyDescent="0.15">
      <c r="A40" s="6">
        <v>1.712962962962963E-3</v>
      </c>
      <c r="B40" s="7">
        <v>0</v>
      </c>
      <c r="C40" s="12">
        <v>148</v>
      </c>
      <c r="D40" s="7">
        <v>0.84199999999999997</v>
      </c>
      <c r="F40" s="6">
        <v>1.712962962962963E-3</v>
      </c>
      <c r="G40" s="7">
        <v>0</v>
      </c>
      <c r="H40" s="7">
        <v>0.84199999999999997</v>
      </c>
    </row>
    <row r="41" spans="1:8" x14ac:dyDescent="0.15">
      <c r="A41" s="6">
        <v>1.7592592592592592E-3</v>
      </c>
      <c r="B41" s="7">
        <v>0</v>
      </c>
      <c r="C41" s="12">
        <v>152</v>
      </c>
      <c r="D41" s="7">
        <v>0.84199999999999997</v>
      </c>
      <c r="F41" s="6">
        <v>1.7592592592592592E-3</v>
      </c>
      <c r="G41" s="7">
        <v>0</v>
      </c>
      <c r="H41" s="7">
        <v>0.84199999999999997</v>
      </c>
    </row>
    <row r="42" spans="1:8" x14ac:dyDescent="0.15">
      <c r="A42" s="6">
        <v>1.8055555555555557E-3</v>
      </c>
      <c r="B42" s="7">
        <v>0</v>
      </c>
      <c r="C42" s="12">
        <v>156</v>
      </c>
      <c r="D42" s="7">
        <v>0.84199999999999997</v>
      </c>
      <c r="F42" s="6">
        <v>1.8055555555555557E-3</v>
      </c>
      <c r="G42" s="7">
        <v>0</v>
      </c>
      <c r="H42" s="7">
        <v>0.84199999999999997</v>
      </c>
    </row>
    <row r="43" spans="1:8" x14ac:dyDescent="0.15">
      <c r="A43" s="6">
        <v>1.8518518518518517E-3</v>
      </c>
      <c r="B43" s="7">
        <v>0</v>
      </c>
      <c r="C43" s="12">
        <v>160</v>
      </c>
      <c r="D43" s="7">
        <v>0.84199999999999997</v>
      </c>
      <c r="F43" s="6">
        <v>1.8518518518518517E-3</v>
      </c>
      <c r="G43" s="7">
        <v>0</v>
      </c>
      <c r="H43" s="7">
        <v>0.84199999999999997</v>
      </c>
    </row>
    <row r="44" spans="1:8" x14ac:dyDescent="0.15">
      <c r="A44" s="6">
        <v>1.8981481481481482E-3</v>
      </c>
      <c r="B44" s="7">
        <v>0</v>
      </c>
      <c r="C44" s="12">
        <v>164</v>
      </c>
      <c r="D44" s="7">
        <v>0.84199999999999997</v>
      </c>
      <c r="F44" s="6">
        <v>1.8981481481481482E-3</v>
      </c>
      <c r="G44" s="7">
        <v>0</v>
      </c>
      <c r="H44" s="7">
        <v>0.84199999999999997</v>
      </c>
    </row>
    <row r="45" spans="1:8" x14ac:dyDescent="0.15">
      <c r="A45" s="6">
        <v>1.9444444444444442E-3</v>
      </c>
      <c r="B45" s="7">
        <v>0</v>
      </c>
      <c r="C45" s="12">
        <v>168</v>
      </c>
      <c r="D45" s="7">
        <v>0.84199999999999997</v>
      </c>
      <c r="F45" s="6">
        <v>1.9444444444444442E-3</v>
      </c>
      <c r="G45" s="7">
        <v>0</v>
      </c>
      <c r="H45" s="7">
        <v>0.84199999999999997</v>
      </c>
    </row>
    <row r="46" spans="1:8" x14ac:dyDescent="0.15">
      <c r="C46" s="12">
        <v>172</v>
      </c>
      <c r="F46" s="6">
        <v>1.9907407407407408E-3</v>
      </c>
      <c r="G46" s="7">
        <v>0</v>
      </c>
      <c r="H46" s="7">
        <v>0.84199999999999997</v>
      </c>
    </row>
    <row r="47" spans="1:8" x14ac:dyDescent="0.15">
      <c r="C47" s="12">
        <v>176</v>
      </c>
    </row>
    <row r="48" spans="1:8" x14ac:dyDescent="0.15">
      <c r="C48" s="12">
        <v>180</v>
      </c>
    </row>
    <row r="49" spans="3:8" x14ac:dyDescent="0.15">
      <c r="C49" s="12">
        <v>184</v>
      </c>
      <c r="D49">
        <f>SLOPE(D3:D18,$C$3:$C$18)</f>
        <v>-8.0147058823529479E-5</v>
      </c>
      <c r="H49">
        <f t="shared" ref="H49" si="0">SLOPE(H3:H18,$C$3:$C$18)</f>
        <v>-8.0147058823529479E-5</v>
      </c>
    </row>
    <row r="50" spans="3:8" x14ac:dyDescent="0.15">
      <c r="C50" s="12">
        <v>188</v>
      </c>
      <c r="D50">
        <f>D49*-1</f>
        <v>8.0147058823529479E-5</v>
      </c>
      <c r="E50">
        <f t="shared" ref="E50:H50" si="1">E49*-1</f>
        <v>0</v>
      </c>
      <c r="F50">
        <f t="shared" si="1"/>
        <v>0</v>
      </c>
      <c r="G50">
        <f t="shared" si="1"/>
        <v>0</v>
      </c>
      <c r="H50">
        <f t="shared" si="1"/>
        <v>8.0147058823529479E-5</v>
      </c>
    </row>
    <row r="51" spans="3:8" x14ac:dyDescent="0.15">
      <c r="C51" s="12">
        <v>192</v>
      </c>
    </row>
    <row r="52" spans="3:8" x14ac:dyDescent="0.15">
      <c r="C52" s="12">
        <v>196</v>
      </c>
      <c r="F52">
        <f>AVERAGE(D50,H50)</f>
        <v>8.0147058823529479E-5</v>
      </c>
    </row>
    <row r="53" spans="3:8" x14ac:dyDescent="0.15">
      <c r="C53" s="12">
        <v>200</v>
      </c>
    </row>
    <row r="54" spans="3:8" x14ac:dyDescent="0.15">
      <c r="C54" s="12">
        <v>204</v>
      </c>
    </row>
    <row r="55" spans="3:8" x14ac:dyDescent="0.15">
      <c r="C55" s="12">
        <v>208</v>
      </c>
    </row>
    <row r="56" spans="3:8" x14ac:dyDescent="0.15">
      <c r="C56" s="12">
        <v>212</v>
      </c>
    </row>
    <row r="57" spans="3:8" x14ac:dyDescent="0.15">
      <c r="C57" s="12">
        <v>216</v>
      </c>
    </row>
    <row r="58" spans="3:8" x14ac:dyDescent="0.15">
      <c r="C58" s="12">
        <v>220</v>
      </c>
    </row>
    <row r="59" spans="3:8" x14ac:dyDescent="0.15">
      <c r="C59" s="12">
        <v>224</v>
      </c>
    </row>
    <row r="60" spans="3:8" x14ac:dyDescent="0.15">
      <c r="C60" s="12">
        <v>228</v>
      </c>
    </row>
    <row r="61" spans="3:8" x14ac:dyDescent="0.15">
      <c r="C61" s="12">
        <v>232</v>
      </c>
    </row>
    <row r="62" spans="3:8" x14ac:dyDescent="0.15">
      <c r="C62" s="12">
        <v>236</v>
      </c>
    </row>
    <row r="63" spans="3:8" x14ac:dyDescent="0.15">
      <c r="C63" s="12">
        <v>240</v>
      </c>
    </row>
    <row r="64" spans="3:8" x14ac:dyDescent="0.15">
      <c r="C64" s="12">
        <v>244</v>
      </c>
    </row>
    <row r="65" spans="3:3" x14ac:dyDescent="0.15">
      <c r="C65" s="12">
        <v>248</v>
      </c>
    </row>
    <row r="66" spans="3:3" x14ac:dyDescent="0.15">
      <c r="C66" s="12">
        <v>252</v>
      </c>
    </row>
    <row r="67" spans="3:3" x14ac:dyDescent="0.15">
      <c r="C67" s="12">
        <v>256</v>
      </c>
    </row>
    <row r="68" spans="3:3" x14ac:dyDescent="0.15">
      <c r="C68" s="12">
        <v>260</v>
      </c>
    </row>
    <row r="69" spans="3:3" x14ac:dyDescent="0.15">
      <c r="C69" s="12">
        <v>264</v>
      </c>
    </row>
    <row r="70" spans="3:3" x14ac:dyDescent="0.15">
      <c r="C70" s="12">
        <v>268</v>
      </c>
    </row>
    <row r="71" spans="3:3" x14ac:dyDescent="0.15">
      <c r="C71" s="12">
        <v>272</v>
      </c>
    </row>
    <row r="72" spans="3:3" x14ac:dyDescent="0.15">
      <c r="C72" s="12">
        <v>276</v>
      </c>
    </row>
    <row r="73" spans="3:3" x14ac:dyDescent="0.15">
      <c r="C73" s="12">
        <v>280</v>
      </c>
    </row>
    <row r="74" spans="3:3" x14ac:dyDescent="0.15">
      <c r="C74" s="12">
        <v>284</v>
      </c>
    </row>
    <row r="75" spans="3:3" x14ac:dyDescent="0.15">
      <c r="C75" s="12">
        <v>288</v>
      </c>
    </row>
    <row r="76" spans="3:3" x14ac:dyDescent="0.15">
      <c r="C76" s="12">
        <v>292</v>
      </c>
    </row>
    <row r="77" spans="3:3" x14ac:dyDescent="0.15">
      <c r="C77" s="12">
        <v>296</v>
      </c>
    </row>
    <row r="78" spans="3:3" x14ac:dyDescent="0.15">
      <c r="C78" s="12">
        <v>300</v>
      </c>
    </row>
  </sheetData>
  <mergeCells count="1">
    <mergeCell ref="C2:D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79"/>
  <sheetViews>
    <sheetView workbookViewId="0">
      <selection activeCell="D44" sqref="D44"/>
    </sheetView>
  </sheetViews>
  <sheetFormatPr baseColWidth="10" defaultRowHeight="13" x14ac:dyDescent="0.15"/>
  <sheetData>
    <row r="3" spans="1:4" ht="14" x14ac:dyDescent="0.15">
      <c r="A3" s="5" t="s">
        <v>7</v>
      </c>
      <c r="B3" s="5" t="s">
        <v>26</v>
      </c>
      <c r="C3" s="16" t="s">
        <v>137</v>
      </c>
      <c r="D3" s="18"/>
    </row>
    <row r="4" spans="1:4" x14ac:dyDescent="0.15">
      <c r="A4" s="6">
        <v>0</v>
      </c>
      <c r="B4" s="7">
        <v>0</v>
      </c>
      <c r="C4" s="7">
        <v>0.90900000000000003</v>
      </c>
      <c r="D4" s="7">
        <v>0.89600000000000002</v>
      </c>
    </row>
    <row r="5" spans="1:4" x14ac:dyDescent="0.15">
      <c r="A5" s="6">
        <v>4.6296296296296294E-5</v>
      </c>
      <c r="B5" s="12">
        <v>4</v>
      </c>
      <c r="C5" s="7">
        <v>0.90700000000000003</v>
      </c>
      <c r="D5" s="7">
        <v>0.89500000000000002</v>
      </c>
    </row>
    <row r="6" spans="1:4" x14ac:dyDescent="0.15">
      <c r="A6" s="6">
        <v>9.2592592592592588E-5</v>
      </c>
      <c r="B6" s="12">
        <v>8</v>
      </c>
      <c r="C6" s="7">
        <v>0.90500000000000003</v>
      </c>
      <c r="D6" s="7">
        <v>0.89200000000000002</v>
      </c>
    </row>
    <row r="7" spans="1:4" x14ac:dyDescent="0.15">
      <c r="A7" s="6">
        <v>1.3888888888888889E-4</v>
      </c>
      <c r="B7" s="12">
        <v>12</v>
      </c>
      <c r="C7" s="7">
        <v>0.90300000000000002</v>
      </c>
      <c r="D7" s="7">
        <v>0.88900000000000001</v>
      </c>
    </row>
    <row r="8" spans="1:4" x14ac:dyDescent="0.15">
      <c r="A8" s="6">
        <v>1.8518518518518518E-4</v>
      </c>
      <c r="B8" s="12">
        <v>16</v>
      </c>
      <c r="C8" s="7">
        <v>0.90200000000000002</v>
      </c>
      <c r="D8" s="7">
        <v>0.88800000000000001</v>
      </c>
    </row>
    <row r="9" spans="1:4" x14ac:dyDescent="0.15">
      <c r="A9" s="6">
        <v>2.3148148148148146E-4</v>
      </c>
      <c r="B9" s="12">
        <v>20</v>
      </c>
      <c r="C9" s="7">
        <v>0.90100000000000002</v>
      </c>
      <c r="D9" s="7">
        <v>0.88700000000000001</v>
      </c>
    </row>
    <row r="10" spans="1:4" x14ac:dyDescent="0.15">
      <c r="A10" s="6">
        <v>2.7777777777777778E-4</v>
      </c>
      <c r="B10" s="12">
        <v>24</v>
      </c>
      <c r="C10" s="7">
        <v>0.9</v>
      </c>
      <c r="D10" s="7">
        <v>0.88600000000000001</v>
      </c>
    </row>
    <row r="11" spans="1:4" x14ac:dyDescent="0.15">
      <c r="A11" s="6">
        <v>3.2407407407407406E-4</v>
      </c>
      <c r="B11" s="12">
        <v>28</v>
      </c>
      <c r="C11" s="7">
        <v>0.9</v>
      </c>
      <c r="D11" s="7">
        <v>0.88500000000000001</v>
      </c>
    </row>
    <row r="12" spans="1:4" x14ac:dyDescent="0.15">
      <c r="A12" s="6">
        <v>3.7037037037037035E-4</v>
      </c>
      <c r="B12" s="12">
        <v>32</v>
      </c>
      <c r="C12" s="7">
        <v>0.89900000000000002</v>
      </c>
      <c r="D12" s="7">
        <v>0.88500000000000001</v>
      </c>
    </row>
    <row r="13" spans="1:4" x14ac:dyDescent="0.15">
      <c r="A13" s="6">
        <v>4.1666666666666669E-4</v>
      </c>
      <c r="B13" s="12">
        <v>36</v>
      </c>
      <c r="C13" s="7">
        <v>0.89900000000000002</v>
      </c>
      <c r="D13" s="7">
        <v>0.88400000000000001</v>
      </c>
    </row>
    <row r="14" spans="1:4" x14ac:dyDescent="0.15">
      <c r="A14" s="6">
        <v>4.6296296296296293E-4</v>
      </c>
      <c r="B14" s="12">
        <v>40</v>
      </c>
      <c r="C14" s="7">
        <v>0.89800000000000002</v>
      </c>
      <c r="D14" s="7">
        <v>0.88400000000000001</v>
      </c>
    </row>
    <row r="15" spans="1:4" x14ac:dyDescent="0.15">
      <c r="A15" s="6">
        <v>5.0925925925925921E-4</v>
      </c>
      <c r="B15" s="12">
        <v>44</v>
      </c>
      <c r="C15" s="7">
        <v>0.89800000000000002</v>
      </c>
      <c r="D15" s="7">
        <v>0.88300000000000001</v>
      </c>
    </row>
    <row r="16" spans="1:4" x14ac:dyDescent="0.15">
      <c r="A16" s="6">
        <v>5.5555555555555556E-4</v>
      </c>
      <c r="B16" s="12">
        <v>48</v>
      </c>
      <c r="C16" s="7">
        <v>0.89800000000000002</v>
      </c>
      <c r="D16" s="7">
        <v>0.88300000000000001</v>
      </c>
    </row>
    <row r="17" spans="1:4" x14ac:dyDescent="0.15">
      <c r="A17" s="6">
        <v>6.018518518518519E-4</v>
      </c>
      <c r="B17" s="12">
        <v>52</v>
      </c>
      <c r="C17" s="7">
        <v>0.89800000000000002</v>
      </c>
      <c r="D17" s="7">
        <v>0.88200000000000001</v>
      </c>
    </row>
    <row r="18" spans="1:4" x14ac:dyDescent="0.15">
      <c r="A18" s="6">
        <v>6.4814814814814813E-4</v>
      </c>
      <c r="B18" s="12">
        <v>56</v>
      </c>
      <c r="C18" s="7">
        <v>0.89700000000000002</v>
      </c>
      <c r="D18" s="7">
        <v>0.88200000000000001</v>
      </c>
    </row>
    <row r="19" spans="1:4" x14ac:dyDescent="0.15">
      <c r="A19" s="6">
        <v>6.9444444444444447E-4</v>
      </c>
      <c r="B19" s="12">
        <v>60</v>
      </c>
      <c r="C19" s="7">
        <v>0.89700000000000002</v>
      </c>
      <c r="D19" s="7">
        <v>0.88200000000000001</v>
      </c>
    </row>
    <row r="20" spans="1:4" x14ac:dyDescent="0.15">
      <c r="A20" s="6">
        <v>7.407407407407407E-4</v>
      </c>
      <c r="B20" s="12">
        <v>64</v>
      </c>
      <c r="C20" s="7">
        <v>0.89700000000000002</v>
      </c>
      <c r="D20" s="7">
        <v>0.88200000000000001</v>
      </c>
    </row>
    <row r="21" spans="1:4" x14ac:dyDescent="0.15">
      <c r="A21" s="6">
        <v>7.8703703703703705E-4</v>
      </c>
      <c r="B21" s="12">
        <v>68</v>
      </c>
      <c r="C21" s="7">
        <v>0.89700000000000002</v>
      </c>
      <c r="D21" s="7">
        <v>0.88100000000000001</v>
      </c>
    </row>
    <row r="22" spans="1:4" x14ac:dyDescent="0.15">
      <c r="A22" s="6">
        <v>8.3333333333333339E-4</v>
      </c>
      <c r="B22" s="12">
        <v>72</v>
      </c>
      <c r="C22" s="7">
        <v>0.89700000000000002</v>
      </c>
      <c r="D22" s="7">
        <v>0.88100000000000001</v>
      </c>
    </row>
    <row r="23" spans="1:4" x14ac:dyDescent="0.15">
      <c r="A23" s="6">
        <v>8.7962962962962962E-4</v>
      </c>
      <c r="B23" s="12">
        <v>76</v>
      </c>
      <c r="C23" s="7">
        <v>0.89600000000000002</v>
      </c>
      <c r="D23" s="7">
        <v>0.88100000000000001</v>
      </c>
    </row>
    <row r="24" spans="1:4" x14ac:dyDescent="0.15">
      <c r="A24" s="6">
        <v>9.2592592592592585E-4</v>
      </c>
      <c r="B24" s="12">
        <v>80</v>
      </c>
      <c r="C24" s="7">
        <v>0.89600000000000002</v>
      </c>
      <c r="D24" s="7">
        <v>0.88100000000000001</v>
      </c>
    </row>
    <row r="25" spans="1:4" x14ac:dyDescent="0.15">
      <c r="A25" s="6">
        <v>9.7222222222222209E-4</v>
      </c>
      <c r="B25" s="12">
        <v>84</v>
      </c>
      <c r="C25" s="7">
        <v>0.89600000000000002</v>
      </c>
      <c r="D25" s="7">
        <v>0.88100000000000001</v>
      </c>
    </row>
    <row r="26" spans="1:4" x14ac:dyDescent="0.15">
      <c r="A26" s="6">
        <v>1.0185185185185186E-3</v>
      </c>
      <c r="B26" s="12">
        <v>88</v>
      </c>
      <c r="C26" s="7">
        <v>0.89600000000000002</v>
      </c>
      <c r="D26" s="7">
        <v>0.88100000000000001</v>
      </c>
    </row>
    <row r="27" spans="1:4" x14ac:dyDescent="0.15">
      <c r="A27" s="6">
        <v>1.0648148148148147E-3</v>
      </c>
      <c r="B27" s="12">
        <v>92</v>
      </c>
      <c r="C27" s="7">
        <v>0.89600000000000002</v>
      </c>
      <c r="D27" s="7">
        <v>0.88</v>
      </c>
    </row>
    <row r="28" spans="1:4" x14ac:dyDescent="0.15">
      <c r="A28" s="6">
        <v>1.1111111111111111E-3</v>
      </c>
      <c r="B28" s="12">
        <v>96</v>
      </c>
      <c r="C28" s="7">
        <v>0.89600000000000002</v>
      </c>
      <c r="D28" s="7">
        <v>0.88</v>
      </c>
    </row>
    <row r="29" spans="1:4" x14ac:dyDescent="0.15">
      <c r="A29" s="6">
        <v>1.1574074074074073E-3</v>
      </c>
      <c r="B29" s="12">
        <v>100</v>
      </c>
      <c r="C29" s="7">
        <v>0.89600000000000002</v>
      </c>
      <c r="D29" s="7">
        <v>0.88</v>
      </c>
    </row>
    <row r="30" spans="1:4" x14ac:dyDescent="0.15">
      <c r="A30" s="6">
        <v>1.2037037037037038E-3</v>
      </c>
      <c r="B30" s="12">
        <v>104</v>
      </c>
      <c r="C30" s="7">
        <v>0.89600000000000002</v>
      </c>
      <c r="D30" s="7">
        <v>0.88</v>
      </c>
    </row>
    <row r="31" spans="1:4" x14ac:dyDescent="0.15">
      <c r="A31" s="6">
        <v>1.25E-3</v>
      </c>
      <c r="B31" s="12">
        <v>108</v>
      </c>
      <c r="C31" s="7">
        <v>0.89600000000000002</v>
      </c>
      <c r="D31" s="7">
        <v>0.88</v>
      </c>
    </row>
    <row r="32" spans="1:4" x14ac:dyDescent="0.15">
      <c r="A32" s="6">
        <v>1.2962962962962963E-3</v>
      </c>
      <c r="B32" s="12">
        <v>112</v>
      </c>
      <c r="C32" s="7">
        <v>0.89600000000000002</v>
      </c>
      <c r="D32" s="7">
        <v>0.879</v>
      </c>
    </row>
    <row r="33" spans="1:4" x14ac:dyDescent="0.15">
      <c r="A33" s="6">
        <v>1.3425925925925925E-3</v>
      </c>
      <c r="B33" s="12">
        <v>116</v>
      </c>
      <c r="C33" s="7">
        <v>0.89500000000000002</v>
      </c>
      <c r="D33" s="7">
        <v>0.88</v>
      </c>
    </row>
    <row r="34" spans="1:4" x14ac:dyDescent="0.15">
      <c r="A34" s="6">
        <v>1.3888888888888889E-3</v>
      </c>
      <c r="B34" s="12">
        <v>120</v>
      </c>
      <c r="C34" s="7">
        <v>0.89500000000000002</v>
      </c>
      <c r="D34" s="7">
        <v>0.879</v>
      </c>
    </row>
    <row r="35" spans="1:4" x14ac:dyDescent="0.15">
      <c r="A35" s="6">
        <v>1.4351851851851854E-3</v>
      </c>
      <c r="B35" s="12">
        <v>124</v>
      </c>
      <c r="C35" s="7">
        <v>0.89500000000000002</v>
      </c>
      <c r="D35" s="7">
        <v>0.879</v>
      </c>
    </row>
    <row r="36" spans="1:4" x14ac:dyDescent="0.15">
      <c r="A36" s="6">
        <v>1.4814814814814814E-3</v>
      </c>
      <c r="B36" s="12">
        <v>128</v>
      </c>
      <c r="C36" s="7">
        <v>0.89500000000000002</v>
      </c>
      <c r="D36" s="7">
        <v>0.88</v>
      </c>
    </row>
    <row r="37" spans="1:4" x14ac:dyDescent="0.15">
      <c r="A37" s="6">
        <v>1.5277777777777779E-3</v>
      </c>
      <c r="B37" s="12">
        <v>132</v>
      </c>
      <c r="C37" s="7">
        <v>0.89500000000000002</v>
      </c>
      <c r="D37" s="7">
        <v>0.879</v>
      </c>
    </row>
    <row r="38" spans="1:4" x14ac:dyDescent="0.15">
      <c r="A38" s="6">
        <v>1.5740740740740741E-3</v>
      </c>
      <c r="B38" s="12">
        <v>136</v>
      </c>
      <c r="C38" s="7">
        <v>0.89500000000000002</v>
      </c>
      <c r="D38" s="7">
        <v>0.879</v>
      </c>
    </row>
    <row r="39" spans="1:4" x14ac:dyDescent="0.15">
      <c r="A39" s="6">
        <v>1.6203703703703703E-3</v>
      </c>
      <c r="B39" s="12">
        <v>140</v>
      </c>
      <c r="C39" s="7">
        <v>0.89500000000000002</v>
      </c>
      <c r="D39" s="7">
        <v>0.879</v>
      </c>
    </row>
    <row r="40" spans="1:4" x14ac:dyDescent="0.15">
      <c r="B40" s="12">
        <v>144</v>
      </c>
      <c r="C40">
        <f>SLOPE(C4:C19,$B$4:$B$19)</f>
        <v>-1.7610294117647075E-4</v>
      </c>
      <c r="D40">
        <f>SLOPE(D4:D19,$B$4:$B$19)</f>
        <v>-2.2022058823529433E-4</v>
      </c>
    </row>
    <row r="41" spans="1:4" x14ac:dyDescent="0.15">
      <c r="B41" s="12">
        <v>148</v>
      </c>
      <c r="C41">
        <f>C40*-1</f>
        <v>1.7610294117647075E-4</v>
      </c>
      <c r="D41">
        <f>D40*-1</f>
        <v>2.2022058823529433E-4</v>
      </c>
    </row>
    <row r="42" spans="1:4" x14ac:dyDescent="0.15">
      <c r="B42" s="12">
        <v>152</v>
      </c>
    </row>
    <row r="43" spans="1:4" x14ac:dyDescent="0.15">
      <c r="B43" s="12">
        <v>156</v>
      </c>
      <c r="D43">
        <f>AVERAGE(C41:D41)</f>
        <v>1.9816176470588252E-4</v>
      </c>
    </row>
    <row r="44" spans="1:4" x14ac:dyDescent="0.15">
      <c r="B44" s="12">
        <v>160</v>
      </c>
    </row>
    <row r="45" spans="1:4" x14ac:dyDescent="0.15">
      <c r="B45" s="12">
        <v>164</v>
      </c>
    </row>
    <row r="46" spans="1:4" x14ac:dyDescent="0.15">
      <c r="B46" s="12">
        <v>168</v>
      </c>
    </row>
    <row r="47" spans="1:4" x14ac:dyDescent="0.15">
      <c r="B47" s="12">
        <v>172</v>
      </c>
    </row>
    <row r="48" spans="1:4" x14ac:dyDescent="0.15">
      <c r="B48" s="12">
        <v>176</v>
      </c>
    </row>
    <row r="49" spans="2:2" x14ac:dyDescent="0.15">
      <c r="B49" s="12">
        <v>180</v>
      </c>
    </row>
    <row r="50" spans="2:2" x14ac:dyDescent="0.15">
      <c r="B50" s="12">
        <v>184</v>
      </c>
    </row>
    <row r="51" spans="2:2" x14ac:dyDescent="0.15">
      <c r="B51" s="12">
        <v>188</v>
      </c>
    </row>
    <row r="52" spans="2:2" x14ac:dyDescent="0.15">
      <c r="B52" s="12">
        <v>192</v>
      </c>
    </row>
    <row r="53" spans="2:2" x14ac:dyDescent="0.15">
      <c r="B53" s="12">
        <v>196</v>
      </c>
    </row>
    <row r="54" spans="2:2" x14ac:dyDescent="0.15">
      <c r="B54" s="12">
        <v>200</v>
      </c>
    </row>
    <row r="55" spans="2:2" x14ac:dyDescent="0.15">
      <c r="B55" s="12">
        <v>204</v>
      </c>
    </row>
    <row r="56" spans="2:2" x14ac:dyDescent="0.15">
      <c r="B56" s="12">
        <v>208</v>
      </c>
    </row>
    <row r="57" spans="2:2" x14ac:dyDescent="0.15">
      <c r="B57" s="12">
        <v>212</v>
      </c>
    </row>
    <row r="58" spans="2:2" x14ac:dyDescent="0.15">
      <c r="B58" s="12">
        <v>216</v>
      </c>
    </row>
    <row r="59" spans="2:2" x14ac:dyDescent="0.15">
      <c r="B59" s="12">
        <v>220</v>
      </c>
    </row>
    <row r="60" spans="2:2" x14ac:dyDescent="0.15">
      <c r="B60" s="12">
        <v>224</v>
      </c>
    </row>
    <row r="61" spans="2:2" x14ac:dyDescent="0.15">
      <c r="B61" s="12">
        <v>228</v>
      </c>
    </row>
    <row r="62" spans="2:2" x14ac:dyDescent="0.15">
      <c r="B62" s="12">
        <v>232</v>
      </c>
    </row>
    <row r="63" spans="2:2" x14ac:dyDescent="0.15">
      <c r="B63" s="12">
        <v>236</v>
      </c>
    </row>
    <row r="64" spans="2:2" x14ac:dyDescent="0.15">
      <c r="B64" s="12">
        <v>240</v>
      </c>
    </row>
    <row r="65" spans="2:2" x14ac:dyDescent="0.15">
      <c r="B65" s="12">
        <v>244</v>
      </c>
    </row>
    <row r="66" spans="2:2" x14ac:dyDescent="0.15">
      <c r="B66" s="12">
        <v>248</v>
      </c>
    </row>
    <row r="67" spans="2:2" x14ac:dyDescent="0.15">
      <c r="B67" s="12">
        <v>252</v>
      </c>
    </row>
    <row r="68" spans="2:2" x14ac:dyDescent="0.15">
      <c r="B68" s="12">
        <v>256</v>
      </c>
    </row>
    <row r="69" spans="2:2" x14ac:dyDescent="0.15">
      <c r="B69" s="12">
        <v>260</v>
      </c>
    </row>
    <row r="70" spans="2:2" x14ac:dyDescent="0.15">
      <c r="B70" s="12">
        <v>264</v>
      </c>
    </row>
    <row r="71" spans="2:2" x14ac:dyDescent="0.15">
      <c r="B71" s="12">
        <v>268</v>
      </c>
    </row>
    <row r="72" spans="2:2" x14ac:dyDescent="0.15">
      <c r="B72" s="12">
        <v>272</v>
      </c>
    </row>
    <row r="73" spans="2:2" x14ac:dyDescent="0.15">
      <c r="B73" s="12">
        <v>276</v>
      </c>
    </row>
    <row r="74" spans="2:2" x14ac:dyDescent="0.15">
      <c r="B74" s="12">
        <v>280</v>
      </c>
    </row>
    <row r="75" spans="2:2" x14ac:dyDescent="0.15">
      <c r="B75" s="12">
        <v>284</v>
      </c>
    </row>
    <row r="76" spans="2:2" x14ac:dyDescent="0.15">
      <c r="B76" s="12">
        <v>288</v>
      </c>
    </row>
    <row r="77" spans="2:2" x14ac:dyDescent="0.15">
      <c r="B77" s="12">
        <v>292</v>
      </c>
    </row>
    <row r="78" spans="2:2" x14ac:dyDescent="0.15">
      <c r="B78" s="12">
        <v>296</v>
      </c>
    </row>
    <row r="79" spans="2:2" x14ac:dyDescent="0.15">
      <c r="B79" s="12">
        <v>300</v>
      </c>
    </row>
  </sheetData>
  <mergeCells count="1">
    <mergeCell ref="C3:D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78"/>
  <sheetViews>
    <sheetView workbookViewId="0">
      <selection activeCell="C37" sqref="C37"/>
    </sheetView>
  </sheetViews>
  <sheetFormatPr baseColWidth="10" defaultRowHeight="13" x14ac:dyDescent="0.15"/>
  <sheetData>
    <row r="2" spans="1:4" ht="14" x14ac:dyDescent="0.15">
      <c r="A2" s="5" t="s">
        <v>7</v>
      </c>
      <c r="B2" s="5" t="s">
        <v>26</v>
      </c>
      <c r="C2" s="16" t="s">
        <v>138</v>
      </c>
      <c r="D2" s="18"/>
    </row>
    <row r="3" spans="1:4" x14ac:dyDescent="0.15">
      <c r="A3" s="6">
        <v>0</v>
      </c>
      <c r="B3" s="7">
        <v>0</v>
      </c>
      <c r="C3" s="7">
        <v>0.91</v>
      </c>
      <c r="D3" s="7">
        <v>0.89</v>
      </c>
    </row>
    <row r="4" spans="1:4" x14ac:dyDescent="0.15">
      <c r="A4" s="6">
        <v>4.6296296296296294E-5</v>
      </c>
      <c r="B4" s="12">
        <v>4</v>
      </c>
      <c r="C4" s="7">
        <v>0.90600000000000003</v>
      </c>
      <c r="D4" s="7">
        <v>0.88900000000000001</v>
      </c>
    </row>
    <row r="5" spans="1:4" x14ac:dyDescent="0.15">
      <c r="A5" s="6">
        <v>9.2592592592592588E-5</v>
      </c>
      <c r="B5" s="12">
        <v>8</v>
      </c>
      <c r="C5" s="7">
        <v>0.90400000000000003</v>
      </c>
      <c r="D5" s="7">
        <v>0.88700000000000001</v>
      </c>
    </row>
    <row r="6" spans="1:4" x14ac:dyDescent="0.15">
      <c r="A6" s="6">
        <v>1.3888888888888889E-4</v>
      </c>
      <c r="B6" s="12">
        <v>12</v>
      </c>
      <c r="C6" s="7">
        <v>0.90300000000000002</v>
      </c>
      <c r="D6" s="7">
        <v>0.88500000000000001</v>
      </c>
    </row>
    <row r="7" spans="1:4" x14ac:dyDescent="0.15">
      <c r="A7" s="6">
        <v>1.8518518518518518E-4</v>
      </c>
      <c r="B7" s="12">
        <v>16</v>
      </c>
      <c r="C7" s="7">
        <v>0.90200000000000002</v>
      </c>
      <c r="D7" s="7">
        <v>0.88400000000000001</v>
      </c>
    </row>
    <row r="8" spans="1:4" x14ac:dyDescent="0.15">
      <c r="A8" s="6">
        <v>2.3148148148148146E-4</v>
      </c>
      <c r="B8" s="12">
        <v>20</v>
      </c>
      <c r="C8" s="7">
        <v>0.9</v>
      </c>
      <c r="D8" s="7">
        <v>0.88300000000000001</v>
      </c>
    </row>
    <row r="9" spans="1:4" x14ac:dyDescent="0.15">
      <c r="A9" s="6">
        <v>2.7777777777777778E-4</v>
      </c>
      <c r="B9" s="12">
        <v>24</v>
      </c>
      <c r="C9" s="7">
        <v>0.89900000000000002</v>
      </c>
      <c r="D9" s="7">
        <v>0.88300000000000001</v>
      </c>
    </row>
    <row r="10" spans="1:4" x14ac:dyDescent="0.15">
      <c r="A10" s="6">
        <v>3.2407407407407406E-4</v>
      </c>
      <c r="B10" s="12">
        <v>28</v>
      </c>
      <c r="C10" s="7">
        <v>0.89900000000000002</v>
      </c>
      <c r="D10" s="7">
        <v>0.88200000000000001</v>
      </c>
    </row>
    <row r="11" spans="1:4" x14ac:dyDescent="0.15">
      <c r="A11" s="6">
        <v>3.7037037037037035E-4</v>
      </c>
      <c r="B11" s="12">
        <v>32</v>
      </c>
      <c r="C11" s="7">
        <v>0.89800000000000002</v>
      </c>
      <c r="D11" s="7">
        <v>0.88200000000000001</v>
      </c>
    </row>
    <row r="12" spans="1:4" x14ac:dyDescent="0.15">
      <c r="A12" s="6">
        <v>4.1666666666666669E-4</v>
      </c>
      <c r="B12" s="12">
        <v>36</v>
      </c>
      <c r="C12" s="7">
        <v>0.89800000000000002</v>
      </c>
      <c r="D12" s="7">
        <v>0.88100000000000001</v>
      </c>
    </row>
    <row r="13" spans="1:4" x14ac:dyDescent="0.15">
      <c r="A13" s="6">
        <v>4.6296296296296293E-4</v>
      </c>
      <c r="B13" s="12">
        <v>40</v>
      </c>
      <c r="C13" s="7">
        <v>0.89800000000000002</v>
      </c>
      <c r="D13" s="7">
        <v>0.88100000000000001</v>
      </c>
    </row>
    <row r="14" spans="1:4" x14ac:dyDescent="0.15">
      <c r="A14" s="6">
        <v>5.0925925925925921E-4</v>
      </c>
      <c r="B14" s="12">
        <v>44</v>
      </c>
      <c r="C14" s="7">
        <v>0.89700000000000002</v>
      </c>
      <c r="D14" s="7">
        <v>0.88100000000000001</v>
      </c>
    </row>
    <row r="15" spans="1:4" x14ac:dyDescent="0.15">
      <c r="A15" s="6">
        <v>5.5555555555555556E-4</v>
      </c>
      <c r="B15" s="12">
        <v>48</v>
      </c>
      <c r="C15" s="7">
        <v>0.89700000000000002</v>
      </c>
      <c r="D15" s="7">
        <v>0.88100000000000001</v>
      </c>
    </row>
    <row r="16" spans="1:4" x14ac:dyDescent="0.15">
      <c r="A16" s="6">
        <v>6.018518518518519E-4</v>
      </c>
      <c r="B16" s="12">
        <v>52</v>
      </c>
      <c r="C16" s="7">
        <v>0.89700000000000002</v>
      </c>
      <c r="D16" s="7">
        <v>0.88</v>
      </c>
    </row>
    <row r="17" spans="1:4" x14ac:dyDescent="0.15">
      <c r="A17" s="6">
        <v>6.4814814814814813E-4</v>
      </c>
      <c r="B17" s="12">
        <v>56</v>
      </c>
      <c r="C17" s="7">
        <v>0.89600000000000002</v>
      </c>
      <c r="D17" s="7">
        <v>0.88</v>
      </c>
    </row>
    <row r="18" spans="1:4" x14ac:dyDescent="0.15">
      <c r="A18" s="6">
        <v>6.9444444444444447E-4</v>
      </c>
      <c r="B18" s="12">
        <v>60</v>
      </c>
      <c r="C18" s="7">
        <v>0.89600000000000002</v>
      </c>
      <c r="D18" s="7">
        <v>0.88</v>
      </c>
    </row>
    <row r="19" spans="1:4" x14ac:dyDescent="0.15">
      <c r="A19" s="6">
        <v>7.407407407407407E-4</v>
      </c>
      <c r="B19" s="12">
        <v>64</v>
      </c>
      <c r="C19" s="7">
        <v>0.89600000000000002</v>
      </c>
      <c r="D19" s="7">
        <v>0.879</v>
      </c>
    </row>
    <row r="20" spans="1:4" x14ac:dyDescent="0.15">
      <c r="A20" s="6">
        <v>7.8703703703703705E-4</v>
      </c>
      <c r="B20" s="12">
        <v>68</v>
      </c>
      <c r="C20" s="7">
        <v>0.89600000000000002</v>
      </c>
      <c r="D20" s="7">
        <v>0.88</v>
      </c>
    </row>
    <row r="21" spans="1:4" x14ac:dyDescent="0.15">
      <c r="A21" s="6">
        <v>8.3333333333333339E-4</v>
      </c>
      <c r="B21" s="12">
        <v>72</v>
      </c>
      <c r="C21" s="7">
        <v>0.89600000000000002</v>
      </c>
      <c r="D21" s="7">
        <v>0.879</v>
      </c>
    </row>
    <row r="22" spans="1:4" x14ac:dyDescent="0.15">
      <c r="A22" s="6">
        <v>8.7962962962962962E-4</v>
      </c>
      <c r="B22" s="12">
        <v>76</v>
      </c>
      <c r="C22" s="7">
        <v>0.89500000000000002</v>
      </c>
      <c r="D22" s="7">
        <v>0.879</v>
      </c>
    </row>
    <row r="23" spans="1:4" x14ac:dyDescent="0.15">
      <c r="A23" s="6">
        <v>9.2592592592592585E-4</v>
      </c>
      <c r="B23" s="12">
        <v>80</v>
      </c>
      <c r="C23" s="7">
        <v>0.89500000000000002</v>
      </c>
      <c r="D23" s="7">
        <v>0.879</v>
      </c>
    </row>
    <row r="24" spans="1:4" x14ac:dyDescent="0.15">
      <c r="A24" s="6">
        <v>9.7222222222222209E-4</v>
      </c>
      <c r="B24" s="12">
        <v>84</v>
      </c>
      <c r="C24" s="7">
        <v>0.89500000000000002</v>
      </c>
      <c r="D24" s="7">
        <v>0.879</v>
      </c>
    </row>
    <row r="25" spans="1:4" x14ac:dyDescent="0.15">
      <c r="A25" s="6">
        <v>1.0185185185185186E-3</v>
      </c>
      <c r="B25" s="12">
        <v>88</v>
      </c>
      <c r="C25" s="7">
        <v>0.89500000000000002</v>
      </c>
      <c r="D25" s="7">
        <v>0.879</v>
      </c>
    </row>
    <row r="26" spans="1:4" x14ac:dyDescent="0.15">
      <c r="A26" s="6">
        <v>1.0648148148148147E-3</v>
      </c>
      <c r="B26" s="12">
        <v>92</v>
      </c>
      <c r="C26" s="7">
        <v>0.89500000000000002</v>
      </c>
      <c r="D26" s="7">
        <v>0.879</v>
      </c>
    </row>
    <row r="27" spans="1:4" x14ac:dyDescent="0.15">
      <c r="A27" s="6">
        <v>1.1111111111111111E-3</v>
      </c>
      <c r="B27" s="12">
        <v>96</v>
      </c>
      <c r="C27" s="7">
        <v>0.89500000000000002</v>
      </c>
      <c r="D27" s="7">
        <v>0.878</v>
      </c>
    </row>
    <row r="28" spans="1:4" x14ac:dyDescent="0.15">
      <c r="A28" s="6">
        <v>1.1574074074074073E-3</v>
      </c>
      <c r="B28" s="12">
        <v>100</v>
      </c>
      <c r="C28" s="7">
        <v>0.89500000000000002</v>
      </c>
      <c r="D28" s="7">
        <v>0.878</v>
      </c>
    </row>
    <row r="29" spans="1:4" x14ac:dyDescent="0.15">
      <c r="A29" s="6">
        <v>1.2037037037037038E-3</v>
      </c>
      <c r="B29" s="12">
        <v>104</v>
      </c>
      <c r="C29" s="7">
        <v>0.89500000000000002</v>
      </c>
      <c r="D29" s="7">
        <v>0.878</v>
      </c>
    </row>
    <row r="30" spans="1:4" x14ac:dyDescent="0.15">
      <c r="A30" s="6">
        <v>1.25E-3</v>
      </c>
      <c r="B30" s="12">
        <v>108</v>
      </c>
      <c r="C30" s="7">
        <v>0.89500000000000002</v>
      </c>
      <c r="D30" s="7">
        <v>0.878</v>
      </c>
    </row>
    <row r="31" spans="1:4" x14ac:dyDescent="0.15">
      <c r="A31" s="6">
        <v>1.2962962962962963E-3</v>
      </c>
      <c r="B31" s="12">
        <v>112</v>
      </c>
      <c r="C31" s="7">
        <v>0.89400000000000002</v>
      </c>
      <c r="D31" s="7">
        <v>0.878</v>
      </c>
    </row>
    <row r="32" spans="1:4" x14ac:dyDescent="0.15">
      <c r="A32" s="6">
        <v>1.3425925925925925E-3</v>
      </c>
      <c r="B32" s="12">
        <v>116</v>
      </c>
      <c r="C32" s="7">
        <v>0.89500000000000002</v>
      </c>
      <c r="D32" s="7">
        <v>0.878</v>
      </c>
    </row>
    <row r="33" spans="2:4" x14ac:dyDescent="0.15">
      <c r="B33" s="12">
        <v>120</v>
      </c>
      <c r="C33">
        <f>SLOPE(C3:C18,$B$3:$B$18)</f>
        <v>-1.9117647058823547E-4</v>
      </c>
      <c r="D33">
        <f>SLOPE(D3:D18,$B$3:$B$18)</f>
        <v>-1.533088235294119E-4</v>
      </c>
    </row>
    <row r="34" spans="2:4" x14ac:dyDescent="0.15">
      <c r="B34" s="12">
        <v>124</v>
      </c>
      <c r="C34">
        <f>C33*-1</f>
        <v>1.9117647058823547E-4</v>
      </c>
      <c r="D34">
        <f>D33*-1</f>
        <v>1.533088235294119E-4</v>
      </c>
    </row>
    <row r="35" spans="2:4" x14ac:dyDescent="0.15">
      <c r="B35" s="12">
        <v>128</v>
      </c>
    </row>
    <row r="36" spans="2:4" x14ac:dyDescent="0.15">
      <c r="B36" s="12">
        <v>132</v>
      </c>
      <c r="C36">
        <f>AVERAGE(C34:D34)</f>
        <v>1.722426470588237E-4</v>
      </c>
    </row>
    <row r="37" spans="2:4" x14ac:dyDescent="0.15">
      <c r="B37" s="12">
        <v>136</v>
      </c>
    </row>
    <row r="38" spans="2:4" x14ac:dyDescent="0.15">
      <c r="B38" s="12">
        <v>140</v>
      </c>
    </row>
    <row r="39" spans="2:4" x14ac:dyDescent="0.15">
      <c r="B39" s="12">
        <v>144</v>
      </c>
    </row>
    <row r="40" spans="2:4" x14ac:dyDescent="0.15">
      <c r="B40" s="12">
        <v>148</v>
      </c>
    </row>
    <row r="41" spans="2:4" x14ac:dyDescent="0.15">
      <c r="B41" s="12">
        <v>152</v>
      </c>
    </row>
    <row r="42" spans="2:4" x14ac:dyDescent="0.15">
      <c r="B42" s="12">
        <v>156</v>
      </c>
    </row>
    <row r="43" spans="2:4" x14ac:dyDescent="0.15">
      <c r="B43" s="12">
        <v>160</v>
      </c>
    </row>
    <row r="44" spans="2:4" x14ac:dyDescent="0.15">
      <c r="B44" s="12">
        <v>164</v>
      </c>
    </row>
    <row r="45" spans="2:4" x14ac:dyDescent="0.15">
      <c r="B45" s="12">
        <v>168</v>
      </c>
    </row>
    <row r="46" spans="2:4" x14ac:dyDescent="0.15">
      <c r="B46" s="12">
        <v>172</v>
      </c>
    </row>
    <row r="47" spans="2:4" x14ac:dyDescent="0.15">
      <c r="B47" s="12">
        <v>176</v>
      </c>
    </row>
    <row r="48" spans="2:4" x14ac:dyDescent="0.15">
      <c r="B48" s="12">
        <v>180</v>
      </c>
    </row>
    <row r="49" spans="2:2" x14ac:dyDescent="0.15">
      <c r="B49" s="12">
        <v>184</v>
      </c>
    </row>
    <row r="50" spans="2:2" x14ac:dyDescent="0.15">
      <c r="B50" s="12">
        <v>188</v>
      </c>
    </row>
    <row r="51" spans="2:2" x14ac:dyDescent="0.15">
      <c r="B51" s="12">
        <v>192</v>
      </c>
    </row>
    <row r="52" spans="2:2" x14ac:dyDescent="0.15">
      <c r="B52" s="12">
        <v>196</v>
      </c>
    </row>
    <row r="53" spans="2:2" x14ac:dyDescent="0.15">
      <c r="B53" s="12">
        <v>200</v>
      </c>
    </row>
    <row r="54" spans="2:2" x14ac:dyDescent="0.15">
      <c r="B54" s="12">
        <v>204</v>
      </c>
    </row>
    <row r="55" spans="2:2" x14ac:dyDescent="0.15">
      <c r="B55" s="12">
        <v>208</v>
      </c>
    </row>
    <row r="56" spans="2:2" x14ac:dyDescent="0.15">
      <c r="B56" s="12">
        <v>212</v>
      </c>
    </row>
    <row r="57" spans="2:2" x14ac:dyDescent="0.15">
      <c r="B57" s="12">
        <v>216</v>
      </c>
    </row>
    <row r="58" spans="2:2" x14ac:dyDescent="0.15">
      <c r="B58" s="12">
        <v>220</v>
      </c>
    </row>
    <row r="59" spans="2:2" x14ac:dyDescent="0.15">
      <c r="B59" s="12">
        <v>224</v>
      </c>
    </row>
    <row r="60" spans="2:2" x14ac:dyDescent="0.15">
      <c r="B60" s="12">
        <v>228</v>
      </c>
    </row>
    <row r="61" spans="2:2" x14ac:dyDescent="0.15">
      <c r="B61" s="12">
        <v>232</v>
      </c>
    </row>
    <row r="62" spans="2:2" x14ac:dyDescent="0.15">
      <c r="B62" s="12">
        <v>236</v>
      </c>
    </row>
    <row r="63" spans="2:2" x14ac:dyDescent="0.15">
      <c r="B63" s="12">
        <v>240</v>
      </c>
    </row>
    <row r="64" spans="2:2" x14ac:dyDescent="0.15">
      <c r="B64" s="12">
        <v>244</v>
      </c>
    </row>
    <row r="65" spans="2:2" x14ac:dyDescent="0.15">
      <c r="B65" s="12">
        <v>248</v>
      </c>
    </row>
    <row r="66" spans="2:2" x14ac:dyDescent="0.15">
      <c r="B66" s="12">
        <v>252</v>
      </c>
    </row>
    <row r="67" spans="2:2" x14ac:dyDescent="0.15">
      <c r="B67" s="12">
        <v>256</v>
      </c>
    </row>
    <row r="68" spans="2:2" x14ac:dyDescent="0.15">
      <c r="B68" s="12">
        <v>260</v>
      </c>
    </row>
    <row r="69" spans="2:2" x14ac:dyDescent="0.15">
      <c r="B69" s="12">
        <v>264</v>
      </c>
    </row>
    <row r="70" spans="2:2" x14ac:dyDescent="0.15">
      <c r="B70" s="12">
        <v>268</v>
      </c>
    </row>
    <row r="71" spans="2:2" x14ac:dyDescent="0.15">
      <c r="B71" s="12">
        <v>272</v>
      </c>
    </row>
    <row r="72" spans="2:2" x14ac:dyDescent="0.15">
      <c r="B72" s="12">
        <v>276</v>
      </c>
    </row>
    <row r="73" spans="2:2" x14ac:dyDescent="0.15">
      <c r="B73" s="12">
        <v>280</v>
      </c>
    </row>
    <row r="74" spans="2:2" x14ac:dyDescent="0.15">
      <c r="B74" s="12">
        <v>284</v>
      </c>
    </row>
    <row r="75" spans="2:2" x14ac:dyDescent="0.15">
      <c r="B75" s="12">
        <v>288</v>
      </c>
    </row>
    <row r="76" spans="2:2" x14ac:dyDescent="0.15">
      <c r="B76" s="12">
        <v>292</v>
      </c>
    </row>
    <row r="77" spans="2:2" x14ac:dyDescent="0.15">
      <c r="B77" s="12">
        <v>296</v>
      </c>
    </row>
    <row r="78" spans="2:2" x14ac:dyDescent="0.15">
      <c r="B78" s="12">
        <v>300</v>
      </c>
    </row>
  </sheetData>
  <mergeCells count="1">
    <mergeCell ref="C2:D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89"/>
  <sheetViews>
    <sheetView workbookViewId="0">
      <selection activeCell="D64" sqref="D64"/>
    </sheetView>
  </sheetViews>
  <sheetFormatPr baseColWidth="10" defaultRowHeight="13" x14ac:dyDescent="0.15"/>
  <sheetData>
    <row r="3" spans="1:4" ht="14" x14ac:dyDescent="0.15">
      <c r="A3" s="5" t="s">
        <v>7</v>
      </c>
      <c r="B3" s="5" t="s">
        <v>26</v>
      </c>
      <c r="C3" s="16" t="s">
        <v>139</v>
      </c>
      <c r="D3" s="18"/>
    </row>
    <row r="4" spans="1:4" x14ac:dyDescent="0.15">
      <c r="A4" s="6">
        <v>0</v>
      </c>
      <c r="B4" s="7">
        <v>0</v>
      </c>
      <c r="C4" s="7">
        <v>0.92800000000000005</v>
      </c>
      <c r="D4" s="7">
        <v>1.288</v>
      </c>
    </row>
    <row r="5" spans="1:4" x14ac:dyDescent="0.15">
      <c r="A5" s="6">
        <v>4.6296296296296294E-5</v>
      </c>
      <c r="B5" s="12">
        <v>4</v>
      </c>
      <c r="C5" s="7">
        <v>0.92400000000000004</v>
      </c>
      <c r="D5" s="7">
        <v>1.292</v>
      </c>
    </row>
    <row r="6" spans="1:4" x14ac:dyDescent="0.15">
      <c r="A6" s="6">
        <v>9.2592592592592588E-5</v>
      </c>
      <c r="B6" s="12">
        <v>8</v>
      </c>
      <c r="C6" s="7">
        <v>0.92200000000000004</v>
      </c>
      <c r="D6" s="7">
        <v>1.2929999999999999</v>
      </c>
    </row>
    <row r="7" spans="1:4" x14ac:dyDescent="0.15">
      <c r="A7" s="6">
        <v>1.3888888888888889E-4</v>
      </c>
      <c r="B7" s="12">
        <v>12</v>
      </c>
      <c r="C7" s="7">
        <v>0.92100000000000004</v>
      </c>
      <c r="D7" s="7">
        <v>1.2949999999999999</v>
      </c>
    </row>
    <row r="8" spans="1:4" x14ac:dyDescent="0.15">
      <c r="A8" s="6">
        <v>1.8518518518518518E-4</v>
      </c>
      <c r="B8" s="12">
        <v>16</v>
      </c>
      <c r="C8" s="7">
        <v>0.92</v>
      </c>
      <c r="D8" s="7">
        <v>1.2949999999999999</v>
      </c>
    </row>
    <row r="9" spans="1:4" x14ac:dyDescent="0.15">
      <c r="A9" s="6">
        <v>2.3148148148148146E-4</v>
      </c>
      <c r="B9" s="12">
        <v>20</v>
      </c>
      <c r="C9" s="7">
        <v>0.91900000000000004</v>
      </c>
      <c r="D9" s="7">
        <v>1.294</v>
      </c>
    </row>
    <row r="10" spans="1:4" x14ac:dyDescent="0.15">
      <c r="A10" s="6">
        <v>2.7777777777777778E-4</v>
      </c>
      <c r="B10" s="12">
        <v>24</v>
      </c>
      <c r="C10" s="7">
        <v>0.91800000000000004</v>
      </c>
      <c r="D10" s="7">
        <v>1.292</v>
      </c>
    </row>
    <row r="11" spans="1:4" x14ac:dyDescent="0.15">
      <c r="A11" s="6">
        <v>3.2407407407407406E-4</v>
      </c>
      <c r="B11" s="12">
        <v>28</v>
      </c>
      <c r="C11" s="7">
        <v>0.91800000000000004</v>
      </c>
      <c r="D11" s="7">
        <v>1.2909999999999999</v>
      </c>
    </row>
    <row r="12" spans="1:4" x14ac:dyDescent="0.15">
      <c r="A12" s="6">
        <v>3.7037037037037035E-4</v>
      </c>
      <c r="B12" s="12">
        <v>32</v>
      </c>
      <c r="C12" s="7">
        <v>0.91800000000000004</v>
      </c>
      <c r="D12" s="7">
        <v>1.2909999999999999</v>
      </c>
    </row>
    <row r="13" spans="1:4" x14ac:dyDescent="0.15">
      <c r="A13" s="6">
        <v>4.1666666666666669E-4</v>
      </c>
      <c r="B13" s="12">
        <v>36</v>
      </c>
      <c r="C13" s="7">
        <v>0.91700000000000004</v>
      </c>
      <c r="D13" s="7">
        <v>1.29</v>
      </c>
    </row>
    <row r="14" spans="1:4" x14ac:dyDescent="0.15">
      <c r="A14" s="6">
        <v>4.6296296296296293E-4</v>
      </c>
      <c r="B14" s="12">
        <v>40</v>
      </c>
      <c r="C14" s="7">
        <v>0.91700000000000004</v>
      </c>
      <c r="D14" s="7">
        <v>1.288</v>
      </c>
    </row>
    <row r="15" spans="1:4" x14ac:dyDescent="0.15">
      <c r="A15" s="6">
        <v>5.0925925925925921E-4</v>
      </c>
      <c r="B15" s="12">
        <v>44</v>
      </c>
      <c r="C15" s="7">
        <v>0.91700000000000004</v>
      </c>
      <c r="D15" s="7">
        <v>1.2869999999999999</v>
      </c>
    </row>
    <row r="16" spans="1:4" x14ac:dyDescent="0.15">
      <c r="A16" s="6">
        <v>5.5555555555555556E-4</v>
      </c>
      <c r="B16" s="12">
        <v>48</v>
      </c>
      <c r="C16" s="7">
        <v>0.91700000000000004</v>
      </c>
      <c r="D16" s="7">
        <v>1.2869999999999999</v>
      </c>
    </row>
    <row r="17" spans="1:4" x14ac:dyDescent="0.15">
      <c r="A17" s="6">
        <v>6.018518518518519E-4</v>
      </c>
      <c r="B17" s="12">
        <v>52</v>
      </c>
      <c r="C17" s="7">
        <v>0.91700000000000004</v>
      </c>
      <c r="D17" s="7">
        <v>1.288</v>
      </c>
    </row>
    <row r="18" spans="1:4" x14ac:dyDescent="0.15">
      <c r="A18" s="6">
        <v>6.4814814814814813E-4</v>
      </c>
      <c r="B18" s="12">
        <v>56</v>
      </c>
      <c r="C18" s="7">
        <v>0.91600000000000004</v>
      </c>
      <c r="D18" s="7">
        <v>1.288</v>
      </c>
    </row>
    <row r="19" spans="1:4" x14ac:dyDescent="0.15">
      <c r="A19" s="6">
        <v>6.9444444444444447E-4</v>
      </c>
      <c r="B19" s="12">
        <v>60</v>
      </c>
      <c r="C19" s="7">
        <v>0.91600000000000004</v>
      </c>
      <c r="D19" s="7">
        <v>1.2889999999999999</v>
      </c>
    </row>
    <row r="20" spans="1:4" x14ac:dyDescent="0.15">
      <c r="A20" s="6">
        <v>7.407407407407407E-4</v>
      </c>
      <c r="B20" s="12">
        <v>64</v>
      </c>
      <c r="C20" s="7">
        <v>0.91600000000000004</v>
      </c>
      <c r="D20" s="7">
        <v>1.2889999999999999</v>
      </c>
    </row>
    <row r="21" spans="1:4" x14ac:dyDescent="0.15">
      <c r="A21" s="6">
        <v>7.8703703703703705E-4</v>
      </c>
      <c r="B21" s="12">
        <v>68</v>
      </c>
      <c r="C21" s="7">
        <v>0.91500000000000004</v>
      </c>
      <c r="D21" s="7">
        <v>1.2929999999999999</v>
      </c>
    </row>
    <row r="22" spans="1:4" x14ac:dyDescent="0.15">
      <c r="A22" s="6">
        <v>8.3333333333333339E-4</v>
      </c>
      <c r="B22" s="12">
        <v>72</v>
      </c>
      <c r="C22" s="7">
        <v>0.91500000000000004</v>
      </c>
      <c r="D22" s="7">
        <v>1.292</v>
      </c>
    </row>
    <row r="23" spans="1:4" x14ac:dyDescent="0.15">
      <c r="A23" s="6">
        <v>8.7962962962962962E-4</v>
      </c>
      <c r="B23" s="12">
        <v>76</v>
      </c>
      <c r="C23" s="7">
        <v>0.91500000000000004</v>
      </c>
      <c r="D23" s="7">
        <v>1.2929999999999999</v>
      </c>
    </row>
    <row r="24" spans="1:4" x14ac:dyDescent="0.15">
      <c r="A24" s="6">
        <v>9.2592592592592585E-4</v>
      </c>
      <c r="B24" s="12">
        <v>80</v>
      </c>
      <c r="C24" s="7">
        <v>0.91400000000000003</v>
      </c>
      <c r="D24" s="7">
        <v>1.2949999999999999</v>
      </c>
    </row>
    <row r="25" spans="1:4" x14ac:dyDescent="0.15">
      <c r="A25" s="6">
        <v>9.7222222222222209E-4</v>
      </c>
      <c r="B25" s="12">
        <v>84</v>
      </c>
      <c r="C25" s="7">
        <v>0.91400000000000003</v>
      </c>
      <c r="D25" s="7">
        <v>1.2929999999999999</v>
      </c>
    </row>
    <row r="26" spans="1:4" x14ac:dyDescent="0.15">
      <c r="A26" s="6">
        <v>1.0185185185185186E-3</v>
      </c>
      <c r="B26" s="12">
        <v>88</v>
      </c>
      <c r="C26" s="7">
        <v>0.91400000000000003</v>
      </c>
      <c r="D26" s="7">
        <v>1.2929999999999999</v>
      </c>
    </row>
    <row r="27" spans="1:4" x14ac:dyDescent="0.15">
      <c r="A27" s="6">
        <v>1.0648148148148147E-3</v>
      </c>
      <c r="B27" s="12">
        <v>92</v>
      </c>
      <c r="C27" s="7">
        <v>0.91400000000000003</v>
      </c>
      <c r="D27" s="7">
        <v>1.2949999999999999</v>
      </c>
    </row>
    <row r="28" spans="1:4" x14ac:dyDescent="0.15">
      <c r="A28" s="6">
        <v>1.1111111111111111E-3</v>
      </c>
      <c r="B28" s="12">
        <v>96</v>
      </c>
      <c r="C28" s="7">
        <v>0.91300000000000003</v>
      </c>
      <c r="D28" s="7">
        <v>1.2909999999999999</v>
      </c>
    </row>
    <row r="29" spans="1:4" x14ac:dyDescent="0.15">
      <c r="A29" s="6">
        <v>1.1574074074074073E-3</v>
      </c>
      <c r="B29" s="12">
        <v>100</v>
      </c>
      <c r="C29" s="7">
        <v>0.91300000000000003</v>
      </c>
      <c r="D29" s="7">
        <v>1.294</v>
      </c>
    </row>
    <row r="30" spans="1:4" x14ac:dyDescent="0.15">
      <c r="A30" s="6">
        <v>1.2037037037037038E-3</v>
      </c>
      <c r="B30" s="12">
        <v>104</v>
      </c>
      <c r="C30" s="7">
        <v>0.91300000000000003</v>
      </c>
      <c r="D30" s="7">
        <v>1.2909999999999999</v>
      </c>
    </row>
    <row r="31" spans="1:4" x14ac:dyDescent="0.15">
      <c r="A31" s="6">
        <v>1.25E-3</v>
      </c>
      <c r="B31" s="12">
        <v>108</v>
      </c>
      <c r="C31" s="7">
        <v>0.91300000000000003</v>
      </c>
      <c r="D31" s="7">
        <v>1.2889999999999999</v>
      </c>
    </row>
    <row r="32" spans="1:4" x14ac:dyDescent="0.15">
      <c r="A32" s="6">
        <v>1.2962962962962963E-3</v>
      </c>
      <c r="B32" s="12">
        <v>112</v>
      </c>
      <c r="C32" s="7">
        <v>0.91300000000000003</v>
      </c>
      <c r="D32" s="7">
        <v>1.2909999999999999</v>
      </c>
    </row>
    <row r="33" spans="1:4" x14ac:dyDescent="0.15">
      <c r="A33" s="6">
        <v>1.3425925925925925E-3</v>
      </c>
      <c r="B33" s="12">
        <v>116</v>
      </c>
      <c r="C33" s="7">
        <v>0.91200000000000003</v>
      </c>
      <c r="D33" s="7">
        <v>1.2889999999999999</v>
      </c>
    </row>
    <row r="34" spans="1:4" x14ac:dyDescent="0.15">
      <c r="A34" s="6">
        <v>1.3888888888888889E-3</v>
      </c>
      <c r="B34" s="12">
        <v>120</v>
      </c>
      <c r="C34" s="7">
        <v>0.91200000000000003</v>
      </c>
      <c r="D34" s="7">
        <v>1.286</v>
      </c>
    </row>
    <row r="35" spans="1:4" x14ac:dyDescent="0.15">
      <c r="A35" s="6">
        <v>1.4351851851851854E-3</v>
      </c>
      <c r="B35" s="12">
        <v>124</v>
      </c>
      <c r="C35" s="7">
        <v>0.91200000000000003</v>
      </c>
      <c r="D35" s="7">
        <v>1.292</v>
      </c>
    </row>
    <row r="36" spans="1:4" x14ac:dyDescent="0.15">
      <c r="A36" s="6">
        <v>1.4814814814814814E-3</v>
      </c>
      <c r="B36" s="12">
        <v>128</v>
      </c>
      <c r="C36" s="7">
        <v>0.91200000000000003</v>
      </c>
      <c r="D36" s="7">
        <v>1.288</v>
      </c>
    </row>
    <row r="37" spans="1:4" x14ac:dyDescent="0.15">
      <c r="A37" s="6">
        <v>1.5277777777777779E-3</v>
      </c>
      <c r="B37" s="12">
        <v>132</v>
      </c>
      <c r="C37" s="7">
        <v>0.91200000000000003</v>
      </c>
      <c r="D37" s="7">
        <v>1.292</v>
      </c>
    </row>
    <row r="38" spans="1:4" x14ac:dyDescent="0.15">
      <c r="A38" s="6">
        <v>1.5740740740740741E-3</v>
      </c>
      <c r="B38" s="12">
        <v>136</v>
      </c>
      <c r="C38" s="7">
        <v>0.91200000000000003</v>
      </c>
      <c r="D38" s="7">
        <v>1.288</v>
      </c>
    </row>
    <row r="39" spans="1:4" x14ac:dyDescent="0.15">
      <c r="A39" s="6">
        <v>1.6203703703703703E-3</v>
      </c>
      <c r="B39" s="12">
        <v>140</v>
      </c>
      <c r="C39" s="7">
        <v>0.91200000000000003</v>
      </c>
      <c r="D39" s="7">
        <v>1.292</v>
      </c>
    </row>
    <row r="40" spans="1:4" x14ac:dyDescent="0.15">
      <c r="A40" s="6">
        <v>1.6666666666666668E-3</v>
      </c>
      <c r="B40" s="12">
        <v>144</v>
      </c>
      <c r="C40" s="7">
        <v>0.91200000000000003</v>
      </c>
      <c r="D40" s="7">
        <v>1.286</v>
      </c>
    </row>
    <row r="41" spans="1:4" x14ac:dyDescent="0.15">
      <c r="A41" s="6">
        <v>1.712962962962963E-3</v>
      </c>
      <c r="B41" s="12">
        <v>148</v>
      </c>
      <c r="C41" s="7">
        <v>0.91200000000000003</v>
      </c>
      <c r="D41" s="7">
        <v>1.2949999999999999</v>
      </c>
    </row>
    <row r="42" spans="1:4" x14ac:dyDescent="0.15">
      <c r="A42" s="6">
        <v>1.7592592592592592E-3</v>
      </c>
      <c r="B42" s="12">
        <v>152</v>
      </c>
      <c r="C42" s="7">
        <v>0.91100000000000003</v>
      </c>
      <c r="D42" s="7">
        <v>1.2929999999999999</v>
      </c>
    </row>
    <row r="43" spans="1:4" x14ac:dyDescent="0.15">
      <c r="A43" s="6">
        <v>1.8055555555555557E-3</v>
      </c>
      <c r="B43" s="12">
        <v>156</v>
      </c>
      <c r="C43" s="7">
        <v>0.91200000000000003</v>
      </c>
      <c r="D43" s="7">
        <v>1.2909999999999999</v>
      </c>
    </row>
    <row r="44" spans="1:4" x14ac:dyDescent="0.15">
      <c r="A44" s="6">
        <v>1.8518518518518517E-3</v>
      </c>
      <c r="B44" s="12">
        <v>160</v>
      </c>
      <c r="C44" s="7">
        <v>0.91200000000000003</v>
      </c>
      <c r="D44" s="7">
        <v>1.29</v>
      </c>
    </row>
    <row r="45" spans="1:4" x14ac:dyDescent="0.15">
      <c r="A45" s="6">
        <v>1.8981481481481482E-3</v>
      </c>
      <c r="B45" s="12">
        <v>164</v>
      </c>
      <c r="C45" s="7">
        <v>0.91200000000000003</v>
      </c>
      <c r="D45" s="7">
        <v>1.2909999999999999</v>
      </c>
    </row>
    <row r="46" spans="1:4" x14ac:dyDescent="0.15">
      <c r="A46" s="6">
        <v>1.9444444444444442E-3</v>
      </c>
      <c r="B46" s="12">
        <v>168</v>
      </c>
      <c r="C46" s="7">
        <v>0.91200000000000003</v>
      </c>
      <c r="D46" s="7">
        <v>1.294</v>
      </c>
    </row>
    <row r="47" spans="1:4" x14ac:dyDescent="0.15">
      <c r="A47" s="6">
        <v>1.9907407407407408E-3</v>
      </c>
      <c r="B47" s="12">
        <v>172</v>
      </c>
      <c r="C47" s="7">
        <v>0.91200000000000003</v>
      </c>
      <c r="D47" s="7">
        <v>1.29</v>
      </c>
    </row>
    <row r="48" spans="1:4" x14ac:dyDescent="0.15">
      <c r="A48" s="6">
        <v>2.0370370370370373E-3</v>
      </c>
      <c r="B48" s="12">
        <v>176</v>
      </c>
      <c r="C48" s="7">
        <v>0.91200000000000003</v>
      </c>
      <c r="D48" s="7">
        <v>1.2929999999999999</v>
      </c>
    </row>
    <row r="49" spans="1:4" x14ac:dyDescent="0.15">
      <c r="A49" s="6">
        <v>2.0833333333333333E-3</v>
      </c>
      <c r="B49" s="12">
        <v>180</v>
      </c>
      <c r="C49" s="7">
        <v>0.91200000000000003</v>
      </c>
      <c r="D49" s="7">
        <v>1.29</v>
      </c>
    </row>
    <row r="50" spans="1:4" x14ac:dyDescent="0.15">
      <c r="A50" s="6">
        <v>2.1296296296296298E-3</v>
      </c>
      <c r="B50" s="12">
        <v>184</v>
      </c>
      <c r="C50" s="7">
        <v>0.91100000000000003</v>
      </c>
      <c r="D50" s="7">
        <v>1.286</v>
      </c>
    </row>
    <row r="51" spans="1:4" x14ac:dyDescent="0.15">
      <c r="A51" s="6">
        <v>2.1759259259259258E-3</v>
      </c>
      <c r="B51" s="12">
        <v>188</v>
      </c>
      <c r="C51" s="7">
        <v>0.91100000000000003</v>
      </c>
      <c r="D51" s="7">
        <v>1.288</v>
      </c>
    </row>
    <row r="52" spans="1:4" x14ac:dyDescent="0.15">
      <c r="A52" s="6">
        <v>2.2222222222222222E-3</v>
      </c>
      <c r="B52" s="12">
        <v>192</v>
      </c>
      <c r="C52" s="7">
        <v>0.91100000000000003</v>
      </c>
      <c r="D52" s="7">
        <v>1.2869999999999999</v>
      </c>
    </row>
    <row r="53" spans="1:4" x14ac:dyDescent="0.15">
      <c r="A53" s="6">
        <v>2.2685185185185182E-3</v>
      </c>
      <c r="B53" s="12">
        <v>196</v>
      </c>
      <c r="C53" s="7">
        <v>0.91100000000000003</v>
      </c>
      <c r="D53" s="7">
        <v>1.288</v>
      </c>
    </row>
    <row r="54" spans="1:4" x14ac:dyDescent="0.15">
      <c r="A54" s="6">
        <v>2.3148148148148151E-3</v>
      </c>
      <c r="B54" s="12">
        <v>200</v>
      </c>
      <c r="C54" s="7">
        <v>0.91100000000000003</v>
      </c>
      <c r="D54" s="7">
        <v>1.29</v>
      </c>
    </row>
    <row r="55" spans="1:4" x14ac:dyDescent="0.15">
      <c r="A55" s="6">
        <v>2.3611111111111111E-3</v>
      </c>
      <c r="B55" s="12">
        <v>204</v>
      </c>
      <c r="C55" s="7">
        <v>0.91</v>
      </c>
      <c r="D55" s="7">
        <v>1.29</v>
      </c>
    </row>
    <row r="56" spans="1:4" x14ac:dyDescent="0.15">
      <c r="A56" s="6">
        <v>2.4074074074074076E-3</v>
      </c>
      <c r="B56" s="12">
        <v>208</v>
      </c>
      <c r="C56" s="7">
        <v>0.91100000000000003</v>
      </c>
      <c r="D56" s="7">
        <v>1.2909999999999999</v>
      </c>
    </row>
    <row r="57" spans="1:4" x14ac:dyDescent="0.15">
      <c r="A57" s="6">
        <v>2.4537037037037036E-3</v>
      </c>
      <c r="B57" s="12">
        <v>212</v>
      </c>
      <c r="C57" s="7">
        <v>0.91</v>
      </c>
      <c r="D57" s="7">
        <v>1.2889999999999999</v>
      </c>
    </row>
    <row r="58" spans="1:4" x14ac:dyDescent="0.15">
      <c r="A58" s="6">
        <v>2.5000000000000001E-3</v>
      </c>
      <c r="B58" s="12">
        <v>216</v>
      </c>
      <c r="C58" s="7">
        <v>0.91</v>
      </c>
      <c r="D58" s="7">
        <v>1.29</v>
      </c>
    </row>
    <row r="59" spans="1:4" x14ac:dyDescent="0.15">
      <c r="B59" s="12">
        <v>220</v>
      </c>
      <c r="C59">
        <f>SLOPE(C4:C19,$B$4:$B$19)</f>
        <v>-1.5036764705882367E-4</v>
      </c>
      <c r="D59">
        <f>SLOPE(D4:D19,$B$4:$B$19)</f>
        <v>-9.4117647058823779E-5</v>
      </c>
    </row>
    <row r="60" spans="1:4" x14ac:dyDescent="0.15">
      <c r="B60" s="12">
        <v>224</v>
      </c>
      <c r="C60">
        <f>C59*-1</f>
        <v>1.5036764705882367E-4</v>
      </c>
      <c r="D60">
        <f>D59*-1</f>
        <v>9.4117647058823779E-5</v>
      </c>
    </row>
    <row r="61" spans="1:4" x14ac:dyDescent="0.15">
      <c r="B61" s="12">
        <v>228</v>
      </c>
    </row>
    <row r="62" spans="1:4" x14ac:dyDescent="0.15">
      <c r="B62" s="12">
        <v>232</v>
      </c>
    </row>
    <row r="63" spans="1:4" x14ac:dyDescent="0.15">
      <c r="B63" s="12">
        <v>236</v>
      </c>
      <c r="D63">
        <f>AVERAGE(C60:D60)</f>
        <v>1.2224264705882373E-4</v>
      </c>
    </row>
    <row r="64" spans="1:4" x14ac:dyDescent="0.15">
      <c r="B64" s="12">
        <v>240</v>
      </c>
    </row>
    <row r="65" spans="2:2" x14ac:dyDescent="0.15">
      <c r="B65" s="12">
        <v>244</v>
      </c>
    </row>
    <row r="66" spans="2:2" x14ac:dyDescent="0.15">
      <c r="B66" s="12">
        <v>248</v>
      </c>
    </row>
    <row r="67" spans="2:2" x14ac:dyDescent="0.15">
      <c r="B67" s="12">
        <v>252</v>
      </c>
    </row>
    <row r="68" spans="2:2" x14ac:dyDescent="0.15">
      <c r="B68" s="12">
        <v>256</v>
      </c>
    </row>
    <row r="69" spans="2:2" x14ac:dyDescent="0.15">
      <c r="B69" s="12">
        <v>260</v>
      </c>
    </row>
    <row r="70" spans="2:2" x14ac:dyDescent="0.15">
      <c r="B70" s="12">
        <v>264</v>
      </c>
    </row>
    <row r="71" spans="2:2" x14ac:dyDescent="0.15">
      <c r="B71" s="12">
        <v>268</v>
      </c>
    </row>
    <row r="72" spans="2:2" x14ac:dyDescent="0.15">
      <c r="B72" s="12">
        <v>272</v>
      </c>
    </row>
    <row r="73" spans="2:2" x14ac:dyDescent="0.15">
      <c r="B73" s="12">
        <v>276</v>
      </c>
    </row>
    <row r="74" spans="2:2" x14ac:dyDescent="0.15">
      <c r="B74" s="12">
        <v>280</v>
      </c>
    </row>
    <row r="75" spans="2:2" x14ac:dyDescent="0.15">
      <c r="B75" s="12">
        <v>284</v>
      </c>
    </row>
    <row r="76" spans="2:2" x14ac:dyDescent="0.15">
      <c r="B76" s="12">
        <v>288</v>
      </c>
    </row>
    <row r="77" spans="2:2" x14ac:dyDescent="0.15">
      <c r="B77" s="12">
        <v>292</v>
      </c>
    </row>
    <row r="78" spans="2:2" x14ac:dyDescent="0.15">
      <c r="B78" s="12">
        <v>296</v>
      </c>
    </row>
    <row r="79" spans="2:2" x14ac:dyDescent="0.15">
      <c r="B79" s="12">
        <v>300</v>
      </c>
    </row>
    <row r="80" spans="2:2" x14ac:dyDescent="0.15">
      <c r="B80" s="12">
        <v>264</v>
      </c>
    </row>
    <row r="81" spans="2:2" x14ac:dyDescent="0.15">
      <c r="B81" s="12">
        <v>268</v>
      </c>
    </row>
    <row r="82" spans="2:2" x14ac:dyDescent="0.15">
      <c r="B82" s="12">
        <v>272</v>
      </c>
    </row>
    <row r="83" spans="2:2" x14ac:dyDescent="0.15">
      <c r="B83" s="12">
        <v>276</v>
      </c>
    </row>
    <row r="84" spans="2:2" x14ac:dyDescent="0.15">
      <c r="B84" s="12">
        <v>280</v>
      </c>
    </row>
    <row r="85" spans="2:2" x14ac:dyDescent="0.15">
      <c r="B85" s="12">
        <v>284</v>
      </c>
    </row>
    <row r="86" spans="2:2" x14ac:dyDescent="0.15">
      <c r="B86" s="12">
        <v>288</v>
      </c>
    </row>
    <row r="87" spans="2:2" x14ac:dyDescent="0.15">
      <c r="B87" s="12">
        <v>292</v>
      </c>
    </row>
    <row r="88" spans="2:2" x14ac:dyDescent="0.15">
      <c r="B88" s="12">
        <v>296</v>
      </c>
    </row>
    <row r="89" spans="2:2" x14ac:dyDescent="0.15">
      <c r="B89" s="12">
        <v>300</v>
      </c>
    </row>
  </sheetData>
  <mergeCells count="1">
    <mergeCell ref="C3:D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D79"/>
  <sheetViews>
    <sheetView workbookViewId="0">
      <selection activeCell="C45" sqref="C45"/>
    </sheetView>
  </sheetViews>
  <sheetFormatPr baseColWidth="10" defaultRowHeight="13" x14ac:dyDescent="0.15"/>
  <cols>
    <col min="3" max="3" width="12.83203125" bestFit="1" customWidth="1"/>
  </cols>
  <sheetData>
    <row r="3" spans="1:4" ht="14" x14ac:dyDescent="0.15">
      <c r="A3" s="5" t="s">
        <v>7</v>
      </c>
      <c r="B3" s="5" t="s">
        <v>26</v>
      </c>
      <c r="C3" s="16" t="s">
        <v>140</v>
      </c>
      <c r="D3" s="18"/>
    </row>
    <row r="4" spans="1:4" x14ac:dyDescent="0.15">
      <c r="A4" s="6">
        <v>0</v>
      </c>
      <c r="B4" s="7">
        <v>0</v>
      </c>
      <c r="C4" s="7">
        <v>0.88700000000000001</v>
      </c>
      <c r="D4" s="7">
        <v>1.0920000000000001</v>
      </c>
    </row>
    <row r="5" spans="1:4" x14ac:dyDescent="0.15">
      <c r="A5" s="6">
        <v>4.6296296296296294E-5</v>
      </c>
      <c r="B5" s="12">
        <v>4</v>
      </c>
      <c r="C5" s="7">
        <v>0.89100000000000001</v>
      </c>
      <c r="D5" s="7">
        <v>1.0900000000000001</v>
      </c>
    </row>
    <row r="6" spans="1:4" x14ac:dyDescent="0.15">
      <c r="A6" s="6">
        <v>9.2592592592592588E-5</v>
      </c>
      <c r="B6" s="12">
        <v>8</v>
      </c>
      <c r="C6" s="7">
        <v>0.89100000000000001</v>
      </c>
      <c r="D6" s="7">
        <v>1.089</v>
      </c>
    </row>
    <row r="7" spans="1:4" x14ac:dyDescent="0.15">
      <c r="A7" s="6">
        <v>1.3888888888888889E-4</v>
      </c>
      <c r="B7" s="12">
        <v>12</v>
      </c>
      <c r="C7" s="7">
        <v>0.89</v>
      </c>
      <c r="D7" s="7">
        <v>1.0880000000000001</v>
      </c>
    </row>
    <row r="8" spans="1:4" x14ac:dyDescent="0.15">
      <c r="A8" s="6">
        <v>1.8518518518518518E-4</v>
      </c>
      <c r="B8" s="12">
        <v>16</v>
      </c>
      <c r="C8" s="7">
        <v>0.89</v>
      </c>
      <c r="D8" s="7">
        <v>1.087</v>
      </c>
    </row>
    <row r="9" spans="1:4" x14ac:dyDescent="0.15">
      <c r="A9" s="6">
        <v>2.3148148148148146E-4</v>
      </c>
      <c r="B9" s="12">
        <v>20</v>
      </c>
      <c r="C9" s="7">
        <v>0.89</v>
      </c>
      <c r="D9" s="7">
        <v>1.0860000000000001</v>
      </c>
    </row>
    <row r="10" spans="1:4" x14ac:dyDescent="0.15">
      <c r="A10" s="6">
        <v>2.7777777777777778E-4</v>
      </c>
      <c r="B10" s="12">
        <v>24</v>
      </c>
      <c r="C10" s="7">
        <v>0.88900000000000001</v>
      </c>
      <c r="D10" s="7">
        <v>1.0860000000000001</v>
      </c>
    </row>
    <row r="11" spans="1:4" x14ac:dyDescent="0.15">
      <c r="A11" s="6">
        <v>3.2407407407407406E-4</v>
      </c>
      <c r="B11" s="12">
        <v>28</v>
      </c>
      <c r="C11" s="7">
        <v>0.88900000000000001</v>
      </c>
      <c r="D11" s="7">
        <v>1.0860000000000001</v>
      </c>
    </row>
    <row r="12" spans="1:4" x14ac:dyDescent="0.15">
      <c r="A12" s="6">
        <v>3.7037037037037035E-4</v>
      </c>
      <c r="B12" s="12">
        <v>32</v>
      </c>
      <c r="C12" s="7">
        <v>0.88800000000000001</v>
      </c>
      <c r="D12" s="7">
        <v>1.0860000000000001</v>
      </c>
    </row>
    <row r="13" spans="1:4" x14ac:dyDescent="0.15">
      <c r="A13" s="6">
        <v>4.1666666666666669E-4</v>
      </c>
      <c r="B13" s="12">
        <v>36</v>
      </c>
      <c r="C13" s="7">
        <v>0.88800000000000001</v>
      </c>
      <c r="D13" s="7">
        <v>1.085</v>
      </c>
    </row>
    <row r="14" spans="1:4" x14ac:dyDescent="0.15">
      <c r="A14" s="6">
        <v>4.6296296296296293E-4</v>
      </c>
      <c r="B14" s="12">
        <v>40</v>
      </c>
      <c r="C14" s="7">
        <v>0.88800000000000001</v>
      </c>
      <c r="D14" s="7">
        <v>1.085</v>
      </c>
    </row>
    <row r="15" spans="1:4" x14ac:dyDescent="0.15">
      <c r="A15" s="6">
        <v>5.0925925925925921E-4</v>
      </c>
      <c r="B15" s="12">
        <v>44</v>
      </c>
      <c r="C15" s="7">
        <v>0.88800000000000001</v>
      </c>
      <c r="D15" s="7">
        <v>1.085</v>
      </c>
    </row>
    <row r="16" spans="1:4" x14ac:dyDescent="0.15">
      <c r="A16" s="6">
        <v>5.5555555555555556E-4</v>
      </c>
      <c r="B16" s="12">
        <v>48</v>
      </c>
      <c r="C16" s="7">
        <v>0.88800000000000001</v>
      </c>
      <c r="D16" s="7">
        <v>1.085</v>
      </c>
    </row>
    <row r="17" spans="1:4" x14ac:dyDescent="0.15">
      <c r="A17" s="6">
        <v>6.018518518518519E-4</v>
      </c>
      <c r="B17" s="12">
        <v>52</v>
      </c>
      <c r="C17" s="7">
        <v>0.88700000000000001</v>
      </c>
      <c r="D17" s="7">
        <v>1.0840000000000001</v>
      </c>
    </row>
    <row r="18" spans="1:4" x14ac:dyDescent="0.15">
      <c r="A18" s="6">
        <v>6.4814814814814813E-4</v>
      </c>
      <c r="B18" s="12">
        <v>56</v>
      </c>
      <c r="C18" s="7">
        <v>0.88700000000000001</v>
      </c>
      <c r="D18" s="7">
        <v>1.083</v>
      </c>
    </row>
    <row r="19" spans="1:4" x14ac:dyDescent="0.15">
      <c r="A19" s="6">
        <v>6.9444444444444447E-4</v>
      </c>
      <c r="B19" s="12">
        <v>60</v>
      </c>
      <c r="C19" s="7">
        <v>0.88700000000000001</v>
      </c>
      <c r="D19" s="7">
        <v>1.083</v>
      </c>
    </row>
    <row r="20" spans="1:4" x14ac:dyDescent="0.15">
      <c r="A20" s="6">
        <v>7.407407407407407E-4</v>
      </c>
      <c r="B20" s="12">
        <v>64</v>
      </c>
      <c r="C20" s="7">
        <v>0.88700000000000001</v>
      </c>
      <c r="D20" s="7">
        <v>1.083</v>
      </c>
    </row>
    <row r="21" spans="1:4" x14ac:dyDescent="0.15">
      <c r="A21" s="6">
        <v>7.8703703703703705E-4</v>
      </c>
      <c r="B21" s="12">
        <v>68</v>
      </c>
      <c r="C21" s="7">
        <v>0.88700000000000001</v>
      </c>
      <c r="D21" s="7">
        <v>1.083</v>
      </c>
    </row>
    <row r="22" spans="1:4" x14ac:dyDescent="0.15">
      <c r="A22" s="6">
        <v>8.3333333333333339E-4</v>
      </c>
      <c r="B22" s="12">
        <v>72</v>
      </c>
      <c r="C22" s="7">
        <v>0.88700000000000001</v>
      </c>
      <c r="D22" s="7">
        <v>1.0820000000000001</v>
      </c>
    </row>
    <row r="23" spans="1:4" x14ac:dyDescent="0.15">
      <c r="A23" s="6">
        <v>8.7962962962962962E-4</v>
      </c>
      <c r="B23" s="12">
        <v>76</v>
      </c>
      <c r="C23" s="7">
        <v>0.88700000000000001</v>
      </c>
      <c r="D23" s="7">
        <v>1.083</v>
      </c>
    </row>
    <row r="24" spans="1:4" x14ac:dyDescent="0.15">
      <c r="A24" s="6">
        <v>9.2592592592592585E-4</v>
      </c>
      <c r="B24" s="12">
        <v>80</v>
      </c>
      <c r="C24" s="7">
        <v>0.88600000000000001</v>
      </c>
      <c r="D24" s="7">
        <v>1.083</v>
      </c>
    </row>
    <row r="25" spans="1:4" x14ac:dyDescent="0.15">
      <c r="A25" s="6">
        <v>9.7222222222222209E-4</v>
      </c>
      <c r="B25" s="12">
        <v>84</v>
      </c>
      <c r="C25" s="7">
        <v>0.88600000000000001</v>
      </c>
      <c r="D25" s="7">
        <v>1.083</v>
      </c>
    </row>
    <row r="26" spans="1:4" x14ac:dyDescent="0.15">
      <c r="A26" s="6">
        <v>1.0185185185185186E-3</v>
      </c>
      <c r="B26" s="12">
        <v>88</v>
      </c>
      <c r="C26" s="7">
        <v>0.88600000000000001</v>
      </c>
      <c r="D26" s="7">
        <v>1.083</v>
      </c>
    </row>
    <row r="27" spans="1:4" x14ac:dyDescent="0.15">
      <c r="A27" s="6">
        <v>1.0648148148148147E-3</v>
      </c>
      <c r="B27" s="12">
        <v>92</v>
      </c>
      <c r="C27" s="7">
        <v>0.88600000000000001</v>
      </c>
      <c r="D27" s="7">
        <v>1.081</v>
      </c>
    </row>
    <row r="28" spans="1:4" x14ac:dyDescent="0.15">
      <c r="A28" s="6">
        <v>1.1111111111111111E-3</v>
      </c>
      <c r="B28" s="12">
        <v>96</v>
      </c>
      <c r="C28" s="7">
        <v>0.88600000000000001</v>
      </c>
      <c r="D28" s="7">
        <v>1.081</v>
      </c>
    </row>
    <row r="29" spans="1:4" x14ac:dyDescent="0.15">
      <c r="A29" s="6">
        <v>1.1574074074074073E-3</v>
      </c>
      <c r="B29" s="12">
        <v>100</v>
      </c>
      <c r="C29" s="7">
        <v>0.88500000000000001</v>
      </c>
      <c r="D29" s="7">
        <v>1.081</v>
      </c>
    </row>
    <row r="30" spans="1:4" x14ac:dyDescent="0.15">
      <c r="A30" s="6">
        <v>1.2037037037037038E-3</v>
      </c>
      <c r="B30" s="12">
        <v>104</v>
      </c>
      <c r="C30" s="7">
        <v>0.88500000000000001</v>
      </c>
      <c r="D30" s="7">
        <v>1.081</v>
      </c>
    </row>
    <row r="31" spans="1:4" x14ac:dyDescent="0.15">
      <c r="A31" s="6">
        <v>1.25E-3</v>
      </c>
      <c r="B31" s="12">
        <v>108</v>
      </c>
      <c r="C31" s="7">
        <v>0.88500000000000001</v>
      </c>
      <c r="D31" s="7">
        <v>1.081</v>
      </c>
    </row>
    <row r="32" spans="1:4" x14ac:dyDescent="0.15">
      <c r="A32" s="6">
        <v>1.2962962962962963E-3</v>
      </c>
      <c r="B32" s="12">
        <v>112</v>
      </c>
      <c r="C32" s="7">
        <v>0.88500000000000001</v>
      </c>
      <c r="D32" s="7">
        <v>1.081</v>
      </c>
    </row>
    <row r="33" spans="1:4" x14ac:dyDescent="0.15">
      <c r="A33" s="6">
        <v>1.3425925925925925E-3</v>
      </c>
      <c r="B33" s="12">
        <v>116</v>
      </c>
      <c r="C33" s="7">
        <v>0.88500000000000001</v>
      </c>
      <c r="D33" s="7">
        <v>1.081</v>
      </c>
    </row>
    <row r="34" spans="1:4" x14ac:dyDescent="0.15">
      <c r="A34" s="6">
        <v>1.3888888888888889E-3</v>
      </c>
      <c r="B34" s="12">
        <v>120</v>
      </c>
      <c r="C34" s="7">
        <v>0.88500000000000001</v>
      </c>
      <c r="D34" s="7">
        <v>1.081</v>
      </c>
    </row>
    <row r="35" spans="1:4" x14ac:dyDescent="0.15">
      <c r="A35" s="6">
        <v>1.4351851851851854E-3</v>
      </c>
      <c r="B35" s="12">
        <v>124</v>
      </c>
      <c r="C35" s="7">
        <v>0.88500000000000001</v>
      </c>
      <c r="D35" s="7">
        <v>1.081</v>
      </c>
    </row>
    <row r="36" spans="1:4" x14ac:dyDescent="0.15">
      <c r="A36" s="6">
        <v>1.4814814814814814E-3</v>
      </c>
      <c r="B36" s="12">
        <v>128</v>
      </c>
      <c r="C36" s="7">
        <v>0.88500000000000001</v>
      </c>
      <c r="D36" s="7">
        <v>1.081</v>
      </c>
    </row>
    <row r="37" spans="1:4" x14ac:dyDescent="0.15">
      <c r="A37" s="6">
        <v>1.5277777777777779E-3</v>
      </c>
      <c r="B37" s="12">
        <v>132</v>
      </c>
      <c r="C37" s="7">
        <v>0.88500000000000001</v>
      </c>
      <c r="D37" s="7">
        <v>1.081</v>
      </c>
    </row>
    <row r="38" spans="1:4" x14ac:dyDescent="0.15">
      <c r="A38" s="6">
        <v>1.5740740740740741E-3</v>
      </c>
      <c r="B38" s="12">
        <v>136</v>
      </c>
      <c r="C38" s="7">
        <v>0.88500000000000001</v>
      </c>
      <c r="D38" s="7">
        <v>1.081</v>
      </c>
    </row>
    <row r="39" spans="1:4" x14ac:dyDescent="0.15">
      <c r="A39" s="6">
        <v>1.6203703703703703E-3</v>
      </c>
      <c r="B39" s="12">
        <v>140</v>
      </c>
      <c r="C39" s="7">
        <v>0.88500000000000001</v>
      </c>
      <c r="D39" s="7">
        <v>1.081</v>
      </c>
    </row>
    <row r="40" spans="1:4" x14ac:dyDescent="0.15">
      <c r="B40" s="12">
        <v>144</v>
      </c>
    </row>
    <row r="41" spans="1:4" x14ac:dyDescent="0.15">
      <c r="B41" s="12">
        <v>148</v>
      </c>
      <c r="C41">
        <f>SLOPE(C4:C19,$B$4:$B$19)</f>
        <v>-5.2205882352941226E-5</v>
      </c>
      <c r="D41">
        <f>SLOPE(D4:D19,$B$4:$B$19)</f>
        <v>-1.2132352941176621E-4</v>
      </c>
    </row>
    <row r="42" spans="1:4" x14ac:dyDescent="0.15">
      <c r="B42" s="12">
        <v>152</v>
      </c>
      <c r="C42">
        <f>C41*-1</f>
        <v>5.2205882352941226E-5</v>
      </c>
      <c r="D42">
        <f>D41*-1</f>
        <v>1.2132352941176621E-4</v>
      </c>
    </row>
    <row r="43" spans="1:4" x14ac:dyDescent="0.15">
      <c r="B43" s="12">
        <v>156</v>
      </c>
    </row>
    <row r="44" spans="1:4" x14ac:dyDescent="0.15">
      <c r="B44" s="12">
        <v>160</v>
      </c>
      <c r="C44">
        <f>AVERAGE(C42:D42)</f>
        <v>8.676470588235372E-5</v>
      </c>
    </row>
    <row r="45" spans="1:4" x14ac:dyDescent="0.15">
      <c r="B45" s="12">
        <v>164</v>
      </c>
    </row>
    <row r="46" spans="1:4" x14ac:dyDescent="0.15">
      <c r="B46" s="12">
        <v>168</v>
      </c>
    </row>
    <row r="47" spans="1:4" x14ac:dyDescent="0.15">
      <c r="B47" s="12">
        <v>172</v>
      </c>
    </row>
    <row r="48" spans="1:4" x14ac:dyDescent="0.15">
      <c r="B48" s="12">
        <v>176</v>
      </c>
    </row>
    <row r="49" spans="2:2" x14ac:dyDescent="0.15">
      <c r="B49" s="12">
        <v>180</v>
      </c>
    </row>
    <row r="50" spans="2:2" x14ac:dyDescent="0.15">
      <c r="B50" s="12">
        <v>184</v>
      </c>
    </row>
    <row r="51" spans="2:2" x14ac:dyDescent="0.15">
      <c r="B51" s="12">
        <v>188</v>
      </c>
    </row>
    <row r="52" spans="2:2" x14ac:dyDescent="0.15">
      <c r="B52" s="12">
        <v>192</v>
      </c>
    </row>
    <row r="53" spans="2:2" x14ac:dyDescent="0.15">
      <c r="B53" s="12">
        <v>196</v>
      </c>
    </row>
    <row r="54" spans="2:2" x14ac:dyDescent="0.15">
      <c r="B54" s="12">
        <v>200</v>
      </c>
    </row>
    <row r="55" spans="2:2" x14ac:dyDescent="0.15">
      <c r="B55" s="12">
        <v>204</v>
      </c>
    </row>
    <row r="56" spans="2:2" x14ac:dyDescent="0.15">
      <c r="B56" s="12">
        <v>208</v>
      </c>
    </row>
    <row r="57" spans="2:2" x14ac:dyDescent="0.15">
      <c r="B57" s="12">
        <v>212</v>
      </c>
    </row>
    <row r="58" spans="2:2" x14ac:dyDescent="0.15">
      <c r="B58" s="12">
        <v>216</v>
      </c>
    </row>
    <row r="59" spans="2:2" x14ac:dyDescent="0.15">
      <c r="B59" s="12">
        <v>220</v>
      </c>
    </row>
    <row r="60" spans="2:2" x14ac:dyDescent="0.15">
      <c r="B60" s="12">
        <v>224</v>
      </c>
    </row>
    <row r="61" spans="2:2" x14ac:dyDescent="0.15">
      <c r="B61" s="12">
        <v>228</v>
      </c>
    </row>
    <row r="62" spans="2:2" x14ac:dyDescent="0.15">
      <c r="B62" s="12">
        <v>232</v>
      </c>
    </row>
    <row r="63" spans="2:2" x14ac:dyDescent="0.15">
      <c r="B63" s="12">
        <v>236</v>
      </c>
    </row>
    <row r="64" spans="2:2" x14ac:dyDescent="0.15">
      <c r="B64" s="12">
        <v>240</v>
      </c>
    </row>
    <row r="65" spans="2:2" x14ac:dyDescent="0.15">
      <c r="B65" s="12">
        <v>244</v>
      </c>
    </row>
    <row r="66" spans="2:2" x14ac:dyDescent="0.15">
      <c r="B66" s="12">
        <v>248</v>
      </c>
    </row>
    <row r="67" spans="2:2" x14ac:dyDescent="0.15">
      <c r="B67" s="12">
        <v>252</v>
      </c>
    </row>
    <row r="68" spans="2:2" x14ac:dyDescent="0.15">
      <c r="B68" s="12">
        <v>256</v>
      </c>
    </row>
    <row r="69" spans="2:2" x14ac:dyDescent="0.15">
      <c r="B69" s="12">
        <v>260</v>
      </c>
    </row>
    <row r="70" spans="2:2" x14ac:dyDescent="0.15">
      <c r="B70" s="12">
        <v>264</v>
      </c>
    </row>
    <row r="71" spans="2:2" x14ac:dyDescent="0.15">
      <c r="B71" s="12">
        <v>268</v>
      </c>
    </row>
    <row r="72" spans="2:2" x14ac:dyDescent="0.15">
      <c r="B72" s="12">
        <v>272</v>
      </c>
    </row>
    <row r="73" spans="2:2" x14ac:dyDescent="0.15">
      <c r="B73" s="12">
        <v>276</v>
      </c>
    </row>
    <row r="74" spans="2:2" x14ac:dyDescent="0.15">
      <c r="B74" s="12">
        <v>280</v>
      </c>
    </row>
    <row r="75" spans="2:2" x14ac:dyDescent="0.15">
      <c r="B75" s="12">
        <v>284</v>
      </c>
    </row>
    <row r="76" spans="2:2" x14ac:dyDescent="0.15">
      <c r="B76" s="12">
        <v>288</v>
      </c>
    </row>
    <row r="77" spans="2:2" x14ac:dyDescent="0.15">
      <c r="B77" s="12">
        <v>292</v>
      </c>
    </row>
    <row r="78" spans="2:2" x14ac:dyDescent="0.15">
      <c r="B78" s="12">
        <v>296</v>
      </c>
    </row>
    <row r="79" spans="2:2" x14ac:dyDescent="0.15">
      <c r="B79" s="12">
        <v>300</v>
      </c>
    </row>
  </sheetData>
  <mergeCells count="1">
    <mergeCell ref="C3:D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A205-EF13-334A-A93D-65FF9044C5AF}">
  <dimension ref="A1:I19"/>
  <sheetViews>
    <sheetView workbookViewId="0">
      <selection activeCell="D19" sqref="D19"/>
    </sheetView>
  </sheetViews>
  <sheetFormatPr baseColWidth="10" defaultRowHeight="13" x14ac:dyDescent="0.15"/>
  <cols>
    <col min="1" max="1" width="38" bestFit="1" customWidth="1"/>
    <col min="2" max="2" width="12.33203125" bestFit="1" customWidth="1"/>
    <col min="5" max="5" width="17.6640625" bestFit="1" customWidth="1"/>
    <col min="8" max="8" width="23.83203125" bestFit="1" customWidth="1"/>
  </cols>
  <sheetData>
    <row r="1" spans="1:9" x14ac:dyDescent="0.15">
      <c r="H1" t="s">
        <v>147</v>
      </c>
      <c r="I1">
        <v>200</v>
      </c>
    </row>
    <row r="2" spans="1:9" x14ac:dyDescent="0.15">
      <c r="A2" t="s">
        <v>134</v>
      </c>
      <c r="B2">
        <f>unimmobilized!BM105</f>
        <v>4.0832107843137254E-3</v>
      </c>
      <c r="C2">
        <f>(B2/$B$2)*100</f>
        <v>100</v>
      </c>
      <c r="E2" t="s">
        <v>145</v>
      </c>
      <c r="H2" t="s">
        <v>148</v>
      </c>
      <c r="I2">
        <v>5</v>
      </c>
    </row>
    <row r="3" spans="1:9" x14ac:dyDescent="0.15">
      <c r="A3" t="s">
        <v>146</v>
      </c>
      <c r="B3">
        <f>Amino!F63</f>
        <v>7.1875000000000067E-5</v>
      </c>
      <c r="C3">
        <f t="shared" ref="C3:C8" si="0">(B3/$B$2)*100</f>
        <v>1.7602569104715045</v>
      </c>
      <c r="E3">
        <f t="shared" ref="E3:E8" si="1">100-C3</f>
        <v>98.239743089528503</v>
      </c>
      <c r="F3">
        <f>E3/100</f>
        <v>0.98239743089528497</v>
      </c>
      <c r="H3" t="s">
        <v>149</v>
      </c>
      <c r="I3">
        <v>400</v>
      </c>
    </row>
    <row r="4" spans="1:9" x14ac:dyDescent="0.15">
      <c r="A4" t="s">
        <v>141</v>
      </c>
      <c r="B4">
        <f>Epoxy!C44</f>
        <v>8.676470588235372E-5</v>
      </c>
      <c r="C4">
        <f t="shared" si="0"/>
        <v>2.1249137128965643</v>
      </c>
      <c r="E4">
        <f t="shared" si="1"/>
        <v>97.875086287103443</v>
      </c>
      <c r="F4">
        <f t="shared" ref="F4:F8" si="2">E4/100</f>
        <v>0.97875086287103441</v>
      </c>
      <c r="H4" t="s">
        <v>150</v>
      </c>
      <c r="I4">
        <v>2</v>
      </c>
    </row>
    <row r="5" spans="1:9" x14ac:dyDescent="0.15">
      <c r="A5" t="s">
        <v>142</v>
      </c>
      <c r="B5">
        <f>EpoxyButyl!D43</f>
        <v>1.9816176470588252E-4</v>
      </c>
      <c r="C5">
        <f t="shared" si="0"/>
        <v>4.8530868273357584</v>
      </c>
      <c r="E5">
        <f t="shared" si="1"/>
        <v>95.146913172664242</v>
      </c>
      <c r="F5">
        <f t="shared" si="2"/>
        <v>0.95146913172664238</v>
      </c>
      <c r="H5" t="s">
        <v>151</v>
      </c>
      <c r="I5">
        <f>I4/2</f>
        <v>1</v>
      </c>
    </row>
    <row r="6" spans="1:9" x14ac:dyDescent="0.15">
      <c r="A6" t="s">
        <v>138</v>
      </c>
      <c r="B6">
        <f>DVB!C36</f>
        <v>1.722426470588237E-4</v>
      </c>
      <c r="C6">
        <f t="shared" si="0"/>
        <v>4.2183138749662401</v>
      </c>
      <c r="E6">
        <f t="shared" si="1"/>
        <v>95.781686125033758</v>
      </c>
      <c r="F6">
        <f t="shared" si="2"/>
        <v>0.9578168612503376</v>
      </c>
    </row>
    <row r="7" spans="1:9" x14ac:dyDescent="0.15">
      <c r="A7" t="s">
        <v>143</v>
      </c>
      <c r="B7">
        <f>Polystyrene!F52</f>
        <v>8.0147058823529479E-5</v>
      </c>
      <c r="C7">
        <f t="shared" si="0"/>
        <v>1.9628440229298616</v>
      </c>
      <c r="E7">
        <f t="shared" si="1"/>
        <v>98.037155977070142</v>
      </c>
      <c r="F7">
        <f t="shared" si="2"/>
        <v>0.98037155977070145</v>
      </c>
    </row>
    <row r="8" spans="1:9" x14ac:dyDescent="0.15">
      <c r="A8" t="s">
        <v>144</v>
      </c>
      <c r="B8">
        <f>Octadecyl!D63</f>
        <v>1.2224264705882373E-4</v>
      </c>
      <c r="C8">
        <f t="shared" si="0"/>
        <v>2.9937873285512824</v>
      </c>
      <c r="E8">
        <f t="shared" si="1"/>
        <v>97.006212671448722</v>
      </c>
      <c r="F8">
        <f t="shared" si="2"/>
        <v>0.97006212671448722</v>
      </c>
    </row>
    <row r="14" spans="1:9" x14ac:dyDescent="0.15">
      <c r="A14" s="22" t="s">
        <v>152</v>
      </c>
      <c r="B14" t="s">
        <v>146</v>
      </c>
      <c r="C14">
        <f>$I$5*F3</f>
        <v>0.98239743089528497</v>
      </c>
    </row>
    <row r="15" spans="1:9" x14ac:dyDescent="0.15">
      <c r="A15" s="22"/>
      <c r="B15" t="s">
        <v>141</v>
      </c>
      <c r="C15">
        <f t="shared" ref="C15:C19" si="3">$I$5*F4</f>
        <v>0.97875086287103441</v>
      </c>
    </row>
    <row r="16" spans="1:9" x14ac:dyDescent="0.15">
      <c r="A16" s="22"/>
      <c r="B16" t="s">
        <v>142</v>
      </c>
      <c r="C16">
        <f t="shared" si="3"/>
        <v>0.95146913172664238</v>
      </c>
    </row>
    <row r="17" spans="1:3" x14ac:dyDescent="0.15">
      <c r="A17" s="22"/>
      <c r="B17" t="s">
        <v>138</v>
      </c>
      <c r="C17">
        <f t="shared" si="3"/>
        <v>0.9578168612503376</v>
      </c>
    </row>
    <row r="18" spans="1:3" x14ac:dyDescent="0.15">
      <c r="A18" s="22"/>
      <c r="B18" t="s">
        <v>143</v>
      </c>
      <c r="C18">
        <f t="shared" si="3"/>
        <v>0.98037155977070145</v>
      </c>
    </row>
    <row r="19" spans="1:3" x14ac:dyDescent="0.15">
      <c r="A19" s="22"/>
      <c r="B19" t="s">
        <v>144</v>
      </c>
      <c r="C19">
        <f t="shared" si="3"/>
        <v>0.97006212671448722</v>
      </c>
    </row>
  </sheetData>
  <mergeCells count="1">
    <mergeCell ref="A14:A19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E438-E4F4-9C42-A2AB-7C5E2765A757}">
  <dimension ref="A1:AA79"/>
  <sheetViews>
    <sheetView tabSelected="1" workbookViewId="0">
      <selection activeCell="W5" sqref="W5"/>
    </sheetView>
  </sheetViews>
  <sheetFormatPr baseColWidth="10" defaultRowHeight="15" x14ac:dyDescent="0.2"/>
  <cols>
    <col min="1" max="20" width="10.83203125" style="23"/>
    <col min="21" max="21" width="14.6640625" style="23" bestFit="1" customWidth="1"/>
    <col min="22" max="22" width="25.83203125" style="23" bestFit="1" customWidth="1"/>
    <col min="23" max="25" width="10.83203125" style="23"/>
    <col min="26" max="26" width="20.5" style="23" bestFit="1" customWidth="1"/>
    <col min="27" max="16384" width="10.83203125" style="23"/>
  </cols>
  <sheetData>
    <row r="1" spans="1:27" x14ac:dyDescent="0.2">
      <c r="Z1" s="23" t="s">
        <v>147</v>
      </c>
      <c r="AA1" s="23">
        <v>10</v>
      </c>
    </row>
    <row r="2" spans="1:27" x14ac:dyDescent="0.2">
      <c r="C2" s="23">
        <f>SLOPE(C4:C9,$B$4:$B$9)</f>
        <v>-6.7714285714285715E-3</v>
      </c>
      <c r="D2" s="23">
        <f>SLOPE(D4:D9,$B$4:$B$9)</f>
        <v>-5.8857142857142849E-3</v>
      </c>
      <c r="E2" s="23">
        <f>SLOPE(E4:E9,$B$4:$B$9)</f>
        <v>-6.6214285714285698E-3</v>
      </c>
      <c r="F2" s="23">
        <f>SLOPE(F4:F34,$B$4:$B$34)</f>
        <v>-5.1441532258064465E-4</v>
      </c>
      <c r="G2" s="23">
        <f>SLOPE(G4:G34,$B$4:$B$34)</f>
        <v>-5.5816532258064482E-4</v>
      </c>
      <c r="H2" s="23">
        <f>SLOPE(H4:H34,$B$4:$B$34)</f>
        <v>-7.1370967741935464E-4</v>
      </c>
      <c r="K2" s="23">
        <f>SLOPE(K4:K28,$J$4:$J$28)</f>
        <v>-8.4723076923076874E-4</v>
      </c>
      <c r="L2" s="23">
        <f>SLOPE(L4:L28,$J$4:$J$28)</f>
        <v>-9.487692307692309E-4</v>
      </c>
      <c r="M2" s="23">
        <f>SLOPE(M4:M28,$J$4:$J$28)</f>
        <v>-8.9876923076923044E-4</v>
      </c>
      <c r="N2" s="23">
        <f>SLOPE(N4:N28,$J$4:$J$28)</f>
        <v>-1.2313846153846162E-3</v>
      </c>
      <c r="O2" s="23">
        <f>SLOPE(O4:O28,$J$4:$J$28)</f>
        <v>-1.2410769230769235E-3</v>
      </c>
      <c r="P2" s="23">
        <f>SLOPE(P4:P28,$J$4:$J$28)</f>
        <v>-1.2924615384615386E-3</v>
      </c>
      <c r="Z2" s="23" t="s">
        <v>148</v>
      </c>
      <c r="AA2" s="23">
        <v>2</v>
      </c>
    </row>
    <row r="3" spans="1:27" x14ac:dyDescent="0.2">
      <c r="A3" s="31" t="s">
        <v>7</v>
      </c>
      <c r="B3" s="31" t="s">
        <v>26</v>
      </c>
      <c r="C3" s="30" t="s">
        <v>156</v>
      </c>
      <c r="D3" s="29"/>
      <c r="E3" s="28"/>
      <c r="F3" s="30" t="s">
        <v>164</v>
      </c>
      <c r="G3" s="29"/>
      <c r="H3" s="28"/>
      <c r="I3" s="31" t="s">
        <v>7</v>
      </c>
      <c r="J3" s="31" t="s">
        <v>26</v>
      </c>
      <c r="K3" s="30" t="s">
        <v>163</v>
      </c>
      <c r="L3" s="29"/>
      <c r="M3" s="28"/>
      <c r="N3" s="30" t="s">
        <v>162</v>
      </c>
      <c r="O3" s="29"/>
      <c r="P3" s="28"/>
      <c r="Z3" s="23" t="s">
        <v>161</v>
      </c>
      <c r="AA3" s="23">
        <v>27.36</v>
      </c>
    </row>
    <row r="4" spans="1:27" x14ac:dyDescent="0.2">
      <c r="A4" s="25">
        <v>0</v>
      </c>
      <c r="B4" s="24">
        <v>0</v>
      </c>
      <c r="C4" s="24">
        <v>0.86099999999999999</v>
      </c>
      <c r="D4" s="24">
        <v>0.85199999999999998</v>
      </c>
      <c r="E4" s="24">
        <v>0.874</v>
      </c>
      <c r="F4" s="24">
        <v>0.95099999999999996</v>
      </c>
      <c r="G4" s="24">
        <v>0.94899999999999995</v>
      </c>
      <c r="H4" s="24">
        <v>1.0449999999999999</v>
      </c>
      <c r="I4" s="25">
        <v>0</v>
      </c>
      <c r="J4" s="24">
        <v>0</v>
      </c>
      <c r="K4" s="24">
        <v>1.012</v>
      </c>
      <c r="L4" s="24">
        <v>0.95199999999999996</v>
      </c>
      <c r="M4" s="24">
        <v>0.96</v>
      </c>
      <c r="N4" s="24">
        <v>0.94699999999999995</v>
      </c>
      <c r="O4" s="24">
        <v>0.94699999999999995</v>
      </c>
      <c r="P4" s="24">
        <v>0.98399999999999999</v>
      </c>
      <c r="U4" s="23" t="s">
        <v>160</v>
      </c>
      <c r="V4" s="23" t="s">
        <v>159</v>
      </c>
      <c r="W4" s="23" t="s">
        <v>158</v>
      </c>
      <c r="Z4" s="23" t="s">
        <v>157</v>
      </c>
      <c r="AA4" s="23">
        <f>(AA3/(1000/AA2))*1000</f>
        <v>54.72</v>
      </c>
    </row>
    <row r="5" spans="1:27" x14ac:dyDescent="0.2">
      <c r="A5" s="25">
        <v>4.6296296296296294E-5</v>
      </c>
      <c r="B5" s="24">
        <f>B4+4</f>
        <v>4</v>
      </c>
      <c r="C5" s="24">
        <v>0.83499999999999996</v>
      </c>
      <c r="D5" s="24">
        <v>0.83299999999999996</v>
      </c>
      <c r="E5" s="24">
        <v>0.84799999999999998</v>
      </c>
      <c r="F5" s="24">
        <v>0.94899999999999995</v>
      </c>
      <c r="G5" s="24">
        <v>0.94699999999999995</v>
      </c>
      <c r="H5" s="24">
        <v>1.0529999999999999</v>
      </c>
      <c r="I5" s="25">
        <v>5.7870370370370366E-5</v>
      </c>
      <c r="J5" s="24">
        <f>J4+5</f>
        <v>5</v>
      </c>
      <c r="K5" s="24">
        <v>1.0109999999999999</v>
      </c>
      <c r="L5" s="24">
        <v>0.94599999999999995</v>
      </c>
      <c r="M5" s="24">
        <v>0.96099999999999997</v>
      </c>
      <c r="N5" s="24">
        <v>0.94199999999999995</v>
      </c>
      <c r="O5" s="24">
        <v>0.94799999999999995</v>
      </c>
      <c r="P5" s="24">
        <v>0.97899999999999998</v>
      </c>
      <c r="R5" s="23" t="s">
        <v>156</v>
      </c>
      <c r="S5" s="23">
        <f>AVERAGE(C2:E2)</f>
        <v>-6.4261904761904751E-3</v>
      </c>
      <c r="T5" s="23">
        <f>S5*-1</f>
        <v>6.4261904761904751E-3</v>
      </c>
      <c r="U5" s="23">
        <f>(T5/$T$5)*100</f>
        <v>100</v>
      </c>
      <c r="Z5" s="23" t="s">
        <v>155</v>
      </c>
      <c r="AA5" s="23">
        <f>AA4/10</f>
        <v>5.4719999999999995</v>
      </c>
    </row>
    <row r="6" spans="1:27" x14ac:dyDescent="0.2">
      <c r="A6" s="25">
        <v>9.2592592592592588E-5</v>
      </c>
      <c r="B6" s="24">
        <f>B5+4</f>
        <v>8</v>
      </c>
      <c r="C6" s="24">
        <v>0.80800000000000005</v>
      </c>
      <c r="D6" s="24">
        <v>0.80900000000000005</v>
      </c>
      <c r="E6" s="24">
        <v>0.82099999999999995</v>
      </c>
      <c r="F6" s="24">
        <v>0.94599999999999995</v>
      </c>
      <c r="G6" s="24">
        <v>0.94499999999999995</v>
      </c>
      <c r="H6" s="24">
        <v>1.0509999999999999</v>
      </c>
      <c r="I6" s="25">
        <v>1.1574074074074073E-4</v>
      </c>
      <c r="J6" s="24">
        <f>J5+5</f>
        <v>10</v>
      </c>
      <c r="K6" s="24">
        <v>1.004</v>
      </c>
      <c r="L6" s="24">
        <v>0.94199999999999995</v>
      </c>
      <c r="M6" s="24">
        <v>0.96299999999999997</v>
      </c>
      <c r="N6" s="24">
        <v>0.93600000000000005</v>
      </c>
      <c r="O6" s="24">
        <v>0.94499999999999995</v>
      </c>
      <c r="P6" s="24">
        <v>0.97199999999999998</v>
      </c>
      <c r="R6" s="27">
        <v>1</v>
      </c>
      <c r="S6" s="23">
        <f>AVERAGE(F2:H2)</f>
        <v>-5.9543010752688137E-4</v>
      </c>
      <c r="T6" s="23">
        <f>S6*-1</f>
        <v>5.9543010752688137E-4</v>
      </c>
      <c r="U6" s="23">
        <f>(T6/$T$5)*100</f>
        <v>9.2656778496217207</v>
      </c>
      <c r="V6" s="23">
        <f>100-U6</f>
        <v>90.734322150378276</v>
      </c>
      <c r="W6" s="23">
        <f>V6/100</f>
        <v>0.90734322150378277</v>
      </c>
    </row>
    <row r="7" spans="1:27" x14ac:dyDescent="0.2">
      <c r="A7" s="25">
        <v>1.3888888888888889E-4</v>
      </c>
      <c r="B7" s="24">
        <f>B6+4</f>
        <v>12</v>
      </c>
      <c r="C7" s="24">
        <v>0.78100000000000003</v>
      </c>
      <c r="D7" s="24">
        <v>0.78400000000000003</v>
      </c>
      <c r="E7" s="24">
        <v>0.79400000000000004</v>
      </c>
      <c r="F7" s="24">
        <v>0.94399999999999995</v>
      </c>
      <c r="G7" s="24">
        <v>0.94099999999999995</v>
      </c>
      <c r="H7" s="24">
        <v>1.048</v>
      </c>
      <c r="I7" s="25">
        <v>1.7361111111111112E-4</v>
      </c>
      <c r="J7" s="24">
        <f>J6+5</f>
        <v>15</v>
      </c>
      <c r="K7" s="24">
        <v>1</v>
      </c>
      <c r="L7" s="24">
        <v>0.93899999999999995</v>
      </c>
      <c r="M7" s="24">
        <v>0.95699999999999996</v>
      </c>
      <c r="N7" s="24">
        <v>0.93400000000000005</v>
      </c>
      <c r="O7" s="24">
        <v>0.93700000000000006</v>
      </c>
      <c r="P7" s="24">
        <v>0.96399999999999997</v>
      </c>
      <c r="R7" s="27">
        <v>2</v>
      </c>
      <c r="S7" s="23">
        <f>AVERAGE(K2:M2)</f>
        <v>-8.9825641025641006E-4</v>
      </c>
      <c r="T7" s="23">
        <f>S7*-1</f>
        <v>8.9825641025641006E-4</v>
      </c>
      <c r="U7" s="23">
        <f>(T7/$T$5)*100</f>
        <v>13.978054550118276</v>
      </c>
      <c r="V7" s="23">
        <f>100-U7</f>
        <v>86.021945449881727</v>
      </c>
      <c r="W7" s="23">
        <f>V7/100</f>
        <v>0.86021945449881732</v>
      </c>
    </row>
    <row r="8" spans="1:27" x14ac:dyDescent="0.2">
      <c r="A8" s="25">
        <v>1.8518518518518518E-4</v>
      </c>
      <c r="B8" s="24">
        <f>B7+4</f>
        <v>16</v>
      </c>
      <c r="C8" s="24">
        <v>0.753</v>
      </c>
      <c r="D8" s="24">
        <v>0.76</v>
      </c>
      <c r="E8" s="24">
        <v>0.76800000000000002</v>
      </c>
      <c r="F8" s="24">
        <v>0.94199999999999995</v>
      </c>
      <c r="G8" s="24">
        <v>0.94</v>
      </c>
      <c r="H8" s="24">
        <v>1.042</v>
      </c>
      <c r="I8" s="25">
        <v>2.3148148148148146E-4</v>
      </c>
      <c r="J8" s="24">
        <f>J7+5</f>
        <v>20</v>
      </c>
      <c r="K8" s="24">
        <v>0.997</v>
      </c>
      <c r="L8" s="24">
        <v>0.93600000000000005</v>
      </c>
      <c r="M8" s="24">
        <v>0.95199999999999996</v>
      </c>
      <c r="N8" s="24">
        <v>0.93300000000000005</v>
      </c>
      <c r="O8" s="24">
        <v>0.93100000000000005</v>
      </c>
      <c r="P8" s="24">
        <v>0.95699999999999996</v>
      </c>
      <c r="R8" s="27">
        <v>3</v>
      </c>
      <c r="S8" s="23">
        <f>AVERAGE(N2:P2)</f>
        <v>-1.2549743589743594E-3</v>
      </c>
      <c r="T8" s="23">
        <f>S8*-1</f>
        <v>1.2549743589743594E-3</v>
      </c>
      <c r="U8" s="23">
        <f>(T8/$T$5)*100</f>
        <v>19.529056345655096</v>
      </c>
      <c r="V8" s="23">
        <f>100-U8</f>
        <v>80.470943654344907</v>
      </c>
      <c r="W8" s="23">
        <f>V8/100</f>
        <v>0.80470943654344906</v>
      </c>
    </row>
    <row r="9" spans="1:27" x14ac:dyDescent="0.2">
      <c r="A9" s="25">
        <v>2.3148148148148146E-4</v>
      </c>
      <c r="B9" s="24">
        <f>B8+4</f>
        <v>20</v>
      </c>
      <c r="C9" s="24">
        <v>0.72599999999999998</v>
      </c>
      <c r="D9" s="24">
        <v>0.73599999999999999</v>
      </c>
      <c r="E9" s="24">
        <v>0.74199999999999999</v>
      </c>
      <c r="F9" s="24">
        <v>0.94</v>
      </c>
      <c r="G9" s="24">
        <v>0.93899999999999995</v>
      </c>
      <c r="H9" s="24">
        <v>1.0369999999999999</v>
      </c>
      <c r="I9" s="25">
        <v>2.8935185185185189E-4</v>
      </c>
      <c r="J9" s="24">
        <f>J8+5</f>
        <v>25</v>
      </c>
      <c r="K9" s="24">
        <v>0.99299999999999999</v>
      </c>
      <c r="L9" s="24">
        <v>0.93200000000000005</v>
      </c>
      <c r="M9" s="24">
        <v>0.94799999999999995</v>
      </c>
      <c r="N9" s="24">
        <v>0.93</v>
      </c>
      <c r="O9" s="24">
        <v>0.92500000000000004</v>
      </c>
      <c r="P9" s="24">
        <v>0.95</v>
      </c>
    </row>
    <row r="10" spans="1:27" x14ac:dyDescent="0.2">
      <c r="A10" s="25">
        <v>2.7777777777777778E-4</v>
      </c>
      <c r="B10" s="24">
        <f>B9+4</f>
        <v>24</v>
      </c>
      <c r="C10" s="24">
        <v>0.70099999999999996</v>
      </c>
      <c r="D10" s="24">
        <v>0.71199999999999997</v>
      </c>
      <c r="E10" s="24">
        <v>0.71799999999999997</v>
      </c>
      <c r="F10" s="24">
        <v>0.93799999999999994</v>
      </c>
      <c r="G10" s="24">
        <v>0.93700000000000006</v>
      </c>
      <c r="H10" s="24">
        <v>1.032</v>
      </c>
      <c r="I10" s="25">
        <v>3.4722222222222224E-4</v>
      </c>
      <c r="J10" s="24">
        <f>J9+5</f>
        <v>30</v>
      </c>
      <c r="K10" s="24">
        <v>0.98899999999999999</v>
      </c>
      <c r="L10" s="24">
        <v>0.92800000000000005</v>
      </c>
      <c r="M10" s="24">
        <v>0.94399999999999995</v>
      </c>
      <c r="N10" s="24">
        <v>0.92700000000000005</v>
      </c>
      <c r="O10" s="24">
        <v>0.92100000000000004</v>
      </c>
      <c r="P10" s="24">
        <v>0.94399999999999995</v>
      </c>
    </row>
    <row r="11" spans="1:27" x14ac:dyDescent="0.2">
      <c r="A11" s="25">
        <v>3.2407407407407406E-4</v>
      </c>
      <c r="B11" s="24">
        <f>B10+4</f>
        <v>28</v>
      </c>
      <c r="C11" s="24">
        <v>0.67500000000000004</v>
      </c>
      <c r="D11" s="24">
        <v>0.68899999999999995</v>
      </c>
      <c r="E11" s="24">
        <v>0.69399999999999995</v>
      </c>
      <c r="F11" s="24">
        <v>0.93600000000000005</v>
      </c>
      <c r="G11" s="24">
        <v>0.93500000000000005</v>
      </c>
      <c r="H11" s="24">
        <v>1.0269999999999999</v>
      </c>
      <c r="I11" s="25">
        <v>4.0509259259259258E-4</v>
      </c>
      <c r="J11" s="24">
        <f>J10+5</f>
        <v>35</v>
      </c>
      <c r="K11" s="24">
        <v>0.98299999999999998</v>
      </c>
      <c r="L11" s="24">
        <v>0.92300000000000004</v>
      </c>
      <c r="M11" s="24">
        <v>0.93799999999999994</v>
      </c>
      <c r="N11" s="24">
        <v>0.92200000000000004</v>
      </c>
      <c r="O11" s="24">
        <v>0.91600000000000004</v>
      </c>
      <c r="P11" s="24">
        <v>0.93899999999999995</v>
      </c>
    </row>
    <row r="12" spans="1:27" x14ac:dyDescent="0.2">
      <c r="A12" s="25">
        <v>3.7037037037037035E-4</v>
      </c>
      <c r="B12" s="24">
        <f>B11+4</f>
        <v>32</v>
      </c>
      <c r="C12" s="24">
        <v>0.65100000000000002</v>
      </c>
      <c r="D12" s="24">
        <v>0.66500000000000004</v>
      </c>
      <c r="E12" s="24">
        <v>0.67100000000000004</v>
      </c>
      <c r="F12" s="24">
        <v>0.93400000000000005</v>
      </c>
      <c r="G12" s="24">
        <v>0.93300000000000005</v>
      </c>
      <c r="H12" s="24">
        <v>1.022</v>
      </c>
      <c r="I12" s="25">
        <v>4.6296296296296293E-4</v>
      </c>
      <c r="J12" s="24">
        <f>J11+5</f>
        <v>40</v>
      </c>
      <c r="K12" s="24">
        <v>0.97799999999999998</v>
      </c>
      <c r="L12" s="24">
        <v>0.91800000000000004</v>
      </c>
      <c r="M12" s="24">
        <v>0.93300000000000005</v>
      </c>
      <c r="N12" s="24">
        <v>0.91500000000000004</v>
      </c>
      <c r="O12" s="24">
        <v>0.91</v>
      </c>
      <c r="P12" s="24">
        <v>0.93200000000000005</v>
      </c>
      <c r="V12" s="26" t="s">
        <v>154</v>
      </c>
      <c r="W12" s="23">
        <v>1</v>
      </c>
      <c r="X12" s="23">
        <f>$AA$5*W6</f>
        <v>4.9649821080686989</v>
      </c>
      <c r="Y12" s="23">
        <f>(X12/10)*1000</f>
        <v>496.49821080686991</v>
      </c>
    </row>
    <row r="13" spans="1:27" x14ac:dyDescent="0.2">
      <c r="A13" s="25">
        <v>4.1666666666666669E-4</v>
      </c>
      <c r="B13" s="24">
        <f>B12+4</f>
        <v>36</v>
      </c>
      <c r="C13" s="24">
        <v>0.629</v>
      </c>
      <c r="D13" s="24">
        <v>0.64200000000000002</v>
      </c>
      <c r="E13" s="24">
        <v>0.64600000000000002</v>
      </c>
      <c r="F13" s="24">
        <v>0.93200000000000005</v>
      </c>
      <c r="G13" s="24">
        <v>0.93100000000000005</v>
      </c>
      <c r="H13" s="24">
        <v>1.018</v>
      </c>
      <c r="I13" s="25">
        <v>5.2083333333333333E-4</v>
      </c>
      <c r="J13" s="24">
        <f>J12+5</f>
        <v>45</v>
      </c>
      <c r="K13" s="24">
        <v>0.97099999999999997</v>
      </c>
      <c r="L13" s="24">
        <v>0.91300000000000003</v>
      </c>
      <c r="M13" s="24">
        <v>0.92700000000000005</v>
      </c>
      <c r="N13" s="24">
        <v>0.90700000000000003</v>
      </c>
      <c r="O13" s="24">
        <v>0.90300000000000002</v>
      </c>
      <c r="P13" s="24">
        <v>0.92500000000000004</v>
      </c>
      <c r="V13" s="26"/>
      <c r="W13" s="23">
        <v>2</v>
      </c>
      <c r="X13" s="23">
        <f>$AA$5*W7</f>
        <v>4.7071208550175276</v>
      </c>
      <c r="Y13" s="23">
        <f>(X13/10)*1000</f>
        <v>470.71208550175277</v>
      </c>
    </row>
    <row r="14" spans="1:27" x14ac:dyDescent="0.2">
      <c r="A14" s="25">
        <v>4.6296296296296293E-4</v>
      </c>
      <c r="B14" s="24">
        <f>B13+4</f>
        <v>40</v>
      </c>
      <c r="C14" s="24">
        <v>0.60699999999999998</v>
      </c>
      <c r="D14" s="24">
        <v>0.61899999999999999</v>
      </c>
      <c r="E14" s="24">
        <v>0.62</v>
      </c>
      <c r="F14" s="24">
        <v>0.93</v>
      </c>
      <c r="G14" s="24">
        <v>0.92900000000000005</v>
      </c>
      <c r="H14" s="24">
        <v>1.0149999999999999</v>
      </c>
      <c r="I14" s="25">
        <v>5.7870370370370378E-4</v>
      </c>
      <c r="J14" s="24">
        <f>J13+5</f>
        <v>50</v>
      </c>
      <c r="K14" s="24">
        <v>0.96499999999999997</v>
      </c>
      <c r="L14" s="24">
        <v>0.90800000000000003</v>
      </c>
      <c r="M14" s="24">
        <v>0.92200000000000004</v>
      </c>
      <c r="N14" s="24">
        <v>0.9</v>
      </c>
      <c r="O14" s="24">
        <v>0.89600000000000002</v>
      </c>
      <c r="P14" s="24">
        <v>0.91700000000000004</v>
      </c>
      <c r="V14" s="26"/>
      <c r="W14" s="23">
        <v>3</v>
      </c>
      <c r="X14" s="23">
        <f>$AA$5*W8</f>
        <v>4.4033700367657529</v>
      </c>
      <c r="Y14" s="23">
        <f>(X14/10)*1000</f>
        <v>440.33700367657531</v>
      </c>
    </row>
    <row r="15" spans="1:27" x14ac:dyDescent="0.2">
      <c r="A15" s="25">
        <v>5.0925925925925921E-4</v>
      </c>
      <c r="B15" s="24">
        <f>B14+4</f>
        <v>44</v>
      </c>
      <c r="C15" s="24">
        <v>0.58699999999999997</v>
      </c>
      <c r="D15" s="24">
        <v>0.59599999999999997</v>
      </c>
      <c r="E15" s="24">
        <v>0.59499999999999997</v>
      </c>
      <c r="F15" s="24">
        <v>0.93</v>
      </c>
      <c r="G15" s="24">
        <v>0.92700000000000005</v>
      </c>
      <c r="H15" s="24">
        <v>1.012</v>
      </c>
      <c r="I15" s="25">
        <v>6.3657407407407402E-4</v>
      </c>
      <c r="J15" s="24">
        <f>J14+5</f>
        <v>55</v>
      </c>
      <c r="K15" s="24">
        <v>0.96</v>
      </c>
      <c r="L15" s="24">
        <v>0.90200000000000002</v>
      </c>
      <c r="M15" s="24">
        <v>0.91700000000000004</v>
      </c>
      <c r="N15" s="24">
        <v>0.89200000000000002</v>
      </c>
      <c r="O15" s="24">
        <v>0.88900000000000001</v>
      </c>
      <c r="P15" s="24">
        <v>0.91100000000000003</v>
      </c>
    </row>
    <row r="16" spans="1:27" x14ac:dyDescent="0.2">
      <c r="A16" s="25">
        <v>5.5555555555555556E-4</v>
      </c>
      <c r="B16" s="24">
        <f>B15+4</f>
        <v>48</v>
      </c>
      <c r="C16" s="24">
        <v>0.56799999999999995</v>
      </c>
      <c r="D16" s="24">
        <v>0.57499999999999996</v>
      </c>
      <c r="E16" s="24">
        <v>0.57099999999999995</v>
      </c>
      <c r="F16" s="24">
        <v>0.93</v>
      </c>
      <c r="G16" s="24">
        <v>0.92500000000000004</v>
      </c>
      <c r="H16" s="24">
        <v>1.01</v>
      </c>
      <c r="I16" s="25">
        <v>6.9444444444444447E-4</v>
      </c>
      <c r="J16" s="24">
        <f>J15+5</f>
        <v>60</v>
      </c>
      <c r="K16" s="24">
        <v>0.95599999999999996</v>
      </c>
      <c r="L16" s="24">
        <v>0.89900000000000002</v>
      </c>
      <c r="M16" s="24">
        <v>0.91200000000000003</v>
      </c>
      <c r="N16" s="24">
        <v>0.88500000000000001</v>
      </c>
      <c r="O16" s="24">
        <v>0.88300000000000001</v>
      </c>
      <c r="P16" s="24">
        <v>0.90600000000000003</v>
      </c>
    </row>
    <row r="17" spans="1:16" x14ac:dyDescent="0.2">
      <c r="A17" s="25">
        <v>6.018518518518519E-4</v>
      </c>
      <c r="B17" s="24">
        <f>B16+4</f>
        <v>52</v>
      </c>
      <c r="C17" s="24">
        <v>0.54800000000000004</v>
      </c>
      <c r="D17" s="24">
        <v>0.55300000000000005</v>
      </c>
      <c r="E17" s="24">
        <v>0.54800000000000004</v>
      </c>
      <c r="F17" s="24">
        <v>0.92900000000000005</v>
      </c>
      <c r="G17" s="24">
        <v>0.92200000000000004</v>
      </c>
      <c r="H17" s="24">
        <v>1.008</v>
      </c>
      <c r="I17" s="25">
        <v>7.5231481481481471E-4</v>
      </c>
      <c r="J17" s="24">
        <f>J16+5</f>
        <v>65</v>
      </c>
      <c r="K17" s="24">
        <v>0.95199999999999996</v>
      </c>
      <c r="L17" s="24">
        <v>0.89200000000000002</v>
      </c>
      <c r="M17" s="24">
        <v>0.90800000000000003</v>
      </c>
      <c r="N17" s="24">
        <v>0.878</v>
      </c>
      <c r="O17" s="24">
        <v>0.877</v>
      </c>
      <c r="P17" s="24">
        <v>0.9</v>
      </c>
    </row>
    <row r="18" spans="1:16" x14ac:dyDescent="0.2">
      <c r="A18" s="25">
        <v>6.4814814814814813E-4</v>
      </c>
      <c r="B18" s="24">
        <f>B17+4</f>
        <v>56</v>
      </c>
      <c r="C18" s="24">
        <v>0.52900000000000003</v>
      </c>
      <c r="D18" s="24">
        <v>0.53300000000000003</v>
      </c>
      <c r="E18" s="24">
        <v>0.52700000000000002</v>
      </c>
      <c r="F18" s="24">
        <v>0.92800000000000005</v>
      </c>
      <c r="G18" s="24">
        <v>0.92</v>
      </c>
      <c r="H18" s="24">
        <v>1.006</v>
      </c>
      <c r="I18" s="25">
        <v>8.1018518518518516E-4</v>
      </c>
      <c r="J18" s="24">
        <f>J17+5</f>
        <v>70</v>
      </c>
      <c r="K18" s="24">
        <v>0.94799999999999995</v>
      </c>
      <c r="L18" s="24">
        <v>0.88800000000000001</v>
      </c>
      <c r="M18" s="24">
        <v>0.90300000000000002</v>
      </c>
      <c r="N18" s="24">
        <v>0.871</v>
      </c>
      <c r="O18" s="24">
        <v>0.87</v>
      </c>
      <c r="P18" s="24">
        <v>0.89400000000000002</v>
      </c>
    </row>
    <row r="19" spans="1:16" x14ac:dyDescent="0.2">
      <c r="A19" s="25">
        <v>6.9444444444444447E-4</v>
      </c>
      <c r="B19" s="24">
        <f>B18+4</f>
        <v>60</v>
      </c>
      <c r="C19" s="24">
        <v>0.51100000000000001</v>
      </c>
      <c r="D19" s="24">
        <v>0.51400000000000001</v>
      </c>
      <c r="E19" s="24">
        <v>0.50700000000000001</v>
      </c>
      <c r="F19" s="24">
        <v>0.92600000000000005</v>
      </c>
      <c r="G19" s="24">
        <v>0.91800000000000004</v>
      </c>
      <c r="H19" s="24">
        <v>1.004</v>
      </c>
      <c r="I19" s="25">
        <v>8.6805555555555551E-4</v>
      </c>
      <c r="J19" s="24">
        <f>J18+5</f>
        <v>75</v>
      </c>
      <c r="K19" s="24">
        <v>0.94499999999999995</v>
      </c>
      <c r="L19" s="24">
        <v>0.88300000000000001</v>
      </c>
      <c r="M19" s="24">
        <v>0.89900000000000002</v>
      </c>
      <c r="N19" s="24">
        <v>0.86399999999999999</v>
      </c>
      <c r="O19" s="24">
        <v>0.86399999999999999</v>
      </c>
      <c r="P19" s="24">
        <v>0.88700000000000001</v>
      </c>
    </row>
    <row r="20" spans="1:16" x14ac:dyDescent="0.2">
      <c r="A20" s="25">
        <v>7.407407407407407E-4</v>
      </c>
      <c r="B20" s="24">
        <f>B19+4</f>
        <v>64</v>
      </c>
      <c r="C20" s="24">
        <v>0.49399999999999999</v>
      </c>
      <c r="D20" s="24">
        <v>0.496</v>
      </c>
      <c r="E20" s="24">
        <v>0.48899999999999999</v>
      </c>
      <c r="F20" s="24">
        <v>0.92400000000000004</v>
      </c>
      <c r="G20" s="24">
        <v>0.91500000000000004</v>
      </c>
      <c r="H20" s="24">
        <v>1.002</v>
      </c>
      <c r="I20" s="25">
        <v>9.2592592592592585E-4</v>
      </c>
      <c r="J20" s="24">
        <f>J19+5</f>
        <v>80</v>
      </c>
      <c r="K20" s="24">
        <v>0.94099999999999995</v>
      </c>
      <c r="L20" s="24">
        <v>0.878</v>
      </c>
      <c r="M20" s="24">
        <v>0.89500000000000002</v>
      </c>
      <c r="N20" s="24">
        <v>0.85799999999999998</v>
      </c>
      <c r="O20" s="24">
        <v>0.85699999999999998</v>
      </c>
      <c r="P20" s="24">
        <v>0.88100000000000001</v>
      </c>
    </row>
    <row r="21" spans="1:16" x14ac:dyDescent="0.2">
      <c r="A21" s="25">
        <v>7.8703703703703705E-4</v>
      </c>
      <c r="B21" s="24">
        <f>B20+4</f>
        <v>68</v>
      </c>
      <c r="C21" s="24">
        <v>0.47799999999999998</v>
      </c>
      <c r="D21" s="24">
        <v>0.47899999999999998</v>
      </c>
      <c r="E21" s="24">
        <v>0.47099999999999997</v>
      </c>
      <c r="F21" s="24">
        <v>0.92200000000000004</v>
      </c>
      <c r="G21" s="24">
        <v>0.91300000000000003</v>
      </c>
      <c r="H21" s="24">
        <v>0.999</v>
      </c>
      <c r="I21" s="25">
        <v>9.8379629629629642E-4</v>
      </c>
      <c r="J21" s="24">
        <f>J20+5</f>
        <v>85</v>
      </c>
      <c r="K21" s="24">
        <v>0.93799999999999994</v>
      </c>
      <c r="L21" s="24">
        <v>0.873</v>
      </c>
      <c r="M21" s="24">
        <v>0.89</v>
      </c>
      <c r="N21" s="24">
        <v>0.85099999999999998</v>
      </c>
      <c r="O21" s="24">
        <v>0.85099999999999998</v>
      </c>
      <c r="P21" s="24">
        <v>0.874</v>
      </c>
    </row>
    <row r="22" spans="1:16" x14ac:dyDescent="0.2">
      <c r="A22" s="25">
        <v>8.3333333333333339E-4</v>
      </c>
      <c r="B22" s="24">
        <f>B21+4</f>
        <v>72</v>
      </c>
      <c r="C22" s="24">
        <v>0.46400000000000002</v>
      </c>
      <c r="D22" s="24">
        <v>0.46300000000000002</v>
      </c>
      <c r="E22" s="24">
        <v>0.45500000000000002</v>
      </c>
      <c r="F22" s="24">
        <v>0.92</v>
      </c>
      <c r="G22" s="24">
        <v>0.91</v>
      </c>
      <c r="H22" s="24">
        <v>0.997</v>
      </c>
      <c r="I22" s="25">
        <v>1.0416666666666667E-3</v>
      </c>
      <c r="J22" s="24">
        <f>J21+5</f>
        <v>90</v>
      </c>
      <c r="K22" s="24">
        <v>0.93500000000000005</v>
      </c>
      <c r="L22" s="24">
        <v>0.86799999999999999</v>
      </c>
      <c r="M22" s="24">
        <v>0.88600000000000001</v>
      </c>
      <c r="N22" s="24">
        <v>0.84399999999999997</v>
      </c>
      <c r="O22" s="24">
        <v>0.84399999999999997</v>
      </c>
      <c r="P22" s="24">
        <v>0.86799999999999999</v>
      </c>
    </row>
    <row r="23" spans="1:16" x14ac:dyDescent="0.2">
      <c r="A23" s="25">
        <v>8.7962962962962962E-4</v>
      </c>
      <c r="B23" s="24">
        <f>B22+4</f>
        <v>76</v>
      </c>
      <c r="C23" s="24">
        <v>0.44900000000000001</v>
      </c>
      <c r="D23" s="24">
        <v>0.44900000000000001</v>
      </c>
      <c r="E23" s="24">
        <v>0.441</v>
      </c>
      <c r="F23" s="24">
        <v>0.91800000000000004</v>
      </c>
      <c r="G23" s="24">
        <v>0.90800000000000003</v>
      </c>
      <c r="H23" s="24">
        <v>0.995</v>
      </c>
      <c r="I23" s="25">
        <v>1.0995370370370371E-3</v>
      </c>
      <c r="J23" s="24">
        <f>J22+5</f>
        <v>95</v>
      </c>
      <c r="K23" s="24">
        <v>0.93100000000000005</v>
      </c>
      <c r="L23" s="24">
        <v>0.86299999999999999</v>
      </c>
      <c r="M23" s="24">
        <v>0.88200000000000001</v>
      </c>
      <c r="N23" s="24">
        <v>0.83799999999999997</v>
      </c>
      <c r="O23" s="24">
        <v>0.83799999999999997</v>
      </c>
      <c r="P23" s="24">
        <v>0.86099999999999999</v>
      </c>
    </row>
    <row r="24" spans="1:16" x14ac:dyDescent="0.2">
      <c r="A24" s="25">
        <v>9.2592592592592585E-4</v>
      </c>
      <c r="B24" s="24">
        <f>B23+4</f>
        <v>80</v>
      </c>
      <c r="C24" s="24">
        <v>0.436</v>
      </c>
      <c r="D24" s="24">
        <v>0.435</v>
      </c>
      <c r="E24" s="24">
        <v>0.42699999999999999</v>
      </c>
      <c r="F24" s="24">
        <v>0.91400000000000003</v>
      </c>
      <c r="G24" s="24">
        <v>0.90600000000000003</v>
      </c>
      <c r="H24" s="24">
        <v>0.99099999999999999</v>
      </c>
      <c r="I24" s="25">
        <v>1.1574074074074073E-3</v>
      </c>
      <c r="J24" s="24">
        <f>J23+5</f>
        <v>100</v>
      </c>
      <c r="K24" s="24">
        <v>0.92800000000000005</v>
      </c>
      <c r="L24" s="24">
        <v>0.85799999999999998</v>
      </c>
      <c r="M24" s="24">
        <v>0.877</v>
      </c>
      <c r="N24" s="24">
        <v>0.83099999999999996</v>
      </c>
      <c r="O24" s="24">
        <v>0.83099999999999996</v>
      </c>
      <c r="P24" s="24">
        <v>0.85399999999999998</v>
      </c>
    </row>
    <row r="25" spans="1:16" x14ac:dyDescent="0.2">
      <c r="A25" s="25">
        <v>9.7222222222222209E-4</v>
      </c>
      <c r="B25" s="24">
        <f>B24+4</f>
        <v>84</v>
      </c>
      <c r="C25" s="24">
        <v>0.42399999999999999</v>
      </c>
      <c r="D25" s="24">
        <v>0.42199999999999999</v>
      </c>
      <c r="E25" s="24">
        <v>0.41399999999999998</v>
      </c>
      <c r="F25" s="24">
        <v>0.91100000000000003</v>
      </c>
      <c r="G25" s="24">
        <v>0.90300000000000002</v>
      </c>
      <c r="H25" s="24">
        <v>0.98899999999999999</v>
      </c>
      <c r="I25" s="25">
        <v>1.2152777777777778E-3</v>
      </c>
      <c r="J25" s="24">
        <f>J24+5</f>
        <v>105</v>
      </c>
      <c r="K25" s="24">
        <v>0.92500000000000004</v>
      </c>
      <c r="L25" s="24">
        <v>0.85399999999999998</v>
      </c>
      <c r="M25" s="24">
        <v>0.874</v>
      </c>
      <c r="N25" s="24">
        <v>0.82499999999999996</v>
      </c>
      <c r="O25" s="24">
        <v>0.82499999999999996</v>
      </c>
      <c r="P25" s="24">
        <v>0.84799999999999998</v>
      </c>
    </row>
    <row r="26" spans="1:16" x14ac:dyDescent="0.2">
      <c r="A26" s="25">
        <v>1.0185185185185186E-3</v>
      </c>
      <c r="B26" s="24">
        <f>B25+4</f>
        <v>88</v>
      </c>
      <c r="C26" s="24">
        <v>0.41199999999999998</v>
      </c>
      <c r="D26" s="24">
        <v>0.41</v>
      </c>
      <c r="E26" s="24">
        <v>0.40300000000000002</v>
      </c>
      <c r="F26" s="24">
        <v>0.90600000000000003</v>
      </c>
      <c r="G26" s="24">
        <v>0.90100000000000002</v>
      </c>
      <c r="H26" s="24">
        <v>0.98699999999999999</v>
      </c>
      <c r="I26" s="25">
        <v>1.2731481481481483E-3</v>
      </c>
      <c r="J26" s="24">
        <f>J25+5</f>
        <v>110</v>
      </c>
      <c r="K26" s="24">
        <v>0.92100000000000004</v>
      </c>
      <c r="L26" s="24">
        <v>0.84899999999999998</v>
      </c>
      <c r="M26" s="24">
        <v>0.87</v>
      </c>
      <c r="N26" s="24">
        <v>0.81899999999999995</v>
      </c>
      <c r="O26" s="24">
        <v>0.81799999999999995</v>
      </c>
      <c r="P26" s="24">
        <v>0.84099999999999997</v>
      </c>
    </row>
    <row r="27" spans="1:16" x14ac:dyDescent="0.2">
      <c r="A27" s="25">
        <v>1.0648148148148147E-3</v>
      </c>
      <c r="B27" s="24">
        <f>B26+4</f>
        <v>92</v>
      </c>
      <c r="C27" s="24">
        <v>0.40300000000000002</v>
      </c>
      <c r="D27" s="24">
        <v>0.4</v>
      </c>
      <c r="E27" s="24">
        <v>0.39200000000000002</v>
      </c>
      <c r="F27" s="24">
        <v>0.90300000000000002</v>
      </c>
      <c r="G27" s="24">
        <v>0.89900000000000002</v>
      </c>
      <c r="H27" s="24">
        <v>0.98399999999999999</v>
      </c>
      <c r="I27" s="25">
        <v>1.3310185185185185E-3</v>
      </c>
      <c r="J27" s="24">
        <f>J26+5</f>
        <v>115</v>
      </c>
      <c r="K27" s="24">
        <v>0.91800000000000004</v>
      </c>
      <c r="L27" s="24">
        <v>0.84499999999999997</v>
      </c>
      <c r="M27" s="24">
        <v>0.86499999999999999</v>
      </c>
      <c r="N27" s="24">
        <v>0.81299999999999994</v>
      </c>
      <c r="O27" s="24">
        <v>0.81200000000000006</v>
      </c>
      <c r="P27" s="24">
        <v>0.83499999999999996</v>
      </c>
    </row>
    <row r="28" spans="1:16" x14ac:dyDescent="0.2">
      <c r="A28" s="25">
        <v>1.1111111111111111E-3</v>
      </c>
      <c r="B28" s="24">
        <f>B27+4</f>
        <v>96</v>
      </c>
      <c r="C28" s="24">
        <v>0.39300000000000002</v>
      </c>
      <c r="D28" s="24">
        <v>0.39</v>
      </c>
      <c r="E28" s="24">
        <v>0.38200000000000001</v>
      </c>
      <c r="F28" s="24">
        <v>0.9</v>
      </c>
      <c r="G28" s="24">
        <v>0.89600000000000002</v>
      </c>
      <c r="H28" s="24">
        <v>0.98099999999999998</v>
      </c>
      <c r="I28" s="25">
        <v>1.3888888888888889E-3</v>
      </c>
      <c r="J28" s="24">
        <f>J27+5</f>
        <v>120</v>
      </c>
      <c r="K28" s="24">
        <v>0.91400000000000003</v>
      </c>
      <c r="L28" s="24">
        <v>0.84</v>
      </c>
      <c r="M28" s="24">
        <v>0.86199999999999999</v>
      </c>
      <c r="N28" s="24">
        <v>0.80600000000000005</v>
      </c>
      <c r="O28" s="24">
        <v>0.80500000000000005</v>
      </c>
      <c r="P28" s="24">
        <v>0.82899999999999996</v>
      </c>
    </row>
    <row r="29" spans="1:16" x14ac:dyDescent="0.2">
      <c r="A29" s="25">
        <v>1.1574074074074073E-3</v>
      </c>
      <c r="B29" s="24">
        <f>B28+4</f>
        <v>100</v>
      </c>
      <c r="C29" s="24">
        <v>0.38500000000000001</v>
      </c>
      <c r="D29" s="24">
        <v>0.38100000000000001</v>
      </c>
      <c r="E29" s="24">
        <v>0.373</v>
      </c>
      <c r="F29" s="24">
        <v>0.89800000000000002</v>
      </c>
      <c r="G29" s="24">
        <v>0.89400000000000002</v>
      </c>
      <c r="H29" s="24">
        <v>0.97899999999999998</v>
      </c>
      <c r="I29" s="25">
        <v>1.4467592592592594E-3</v>
      </c>
      <c r="J29" s="24">
        <f>J28+5</f>
        <v>125</v>
      </c>
      <c r="K29" s="24">
        <v>0.91100000000000003</v>
      </c>
      <c r="L29" s="24">
        <v>0.83599999999999997</v>
      </c>
      <c r="M29" s="24">
        <v>0.85699999999999998</v>
      </c>
      <c r="N29" s="24">
        <v>0.8</v>
      </c>
      <c r="O29" s="24">
        <v>0.79900000000000004</v>
      </c>
      <c r="P29" s="24">
        <v>0.82299999999999995</v>
      </c>
    </row>
    <row r="30" spans="1:16" x14ac:dyDescent="0.2">
      <c r="A30" s="25">
        <v>1.2037037037037038E-3</v>
      </c>
      <c r="B30" s="24">
        <f>B29+4</f>
        <v>104</v>
      </c>
      <c r="C30" s="24">
        <v>0.378</v>
      </c>
      <c r="D30" s="24">
        <v>0.373</v>
      </c>
      <c r="E30" s="24">
        <v>0.36499999999999999</v>
      </c>
      <c r="F30" s="24">
        <v>0.89600000000000002</v>
      </c>
      <c r="G30" s="24">
        <v>0.89200000000000002</v>
      </c>
      <c r="H30" s="24">
        <v>0.97599999999999998</v>
      </c>
      <c r="I30" s="25">
        <v>1.5046296296296294E-3</v>
      </c>
      <c r="J30" s="24">
        <f>J29+5</f>
        <v>130</v>
      </c>
      <c r="K30" s="24">
        <v>0.90700000000000003</v>
      </c>
      <c r="L30" s="24">
        <v>0.83199999999999996</v>
      </c>
      <c r="M30" s="24">
        <v>0.85299999999999998</v>
      </c>
      <c r="N30" s="24">
        <v>0.79400000000000004</v>
      </c>
      <c r="O30" s="24">
        <v>0.79300000000000004</v>
      </c>
      <c r="P30" s="24">
        <v>0.81699999999999995</v>
      </c>
    </row>
    <row r="31" spans="1:16" x14ac:dyDescent="0.2">
      <c r="A31" s="25">
        <v>1.25E-3</v>
      </c>
      <c r="B31" s="24">
        <f>B30+4</f>
        <v>108</v>
      </c>
      <c r="C31" s="24">
        <v>0.371</v>
      </c>
      <c r="D31" s="24">
        <v>0.36499999999999999</v>
      </c>
      <c r="E31" s="24">
        <v>0.35799999999999998</v>
      </c>
      <c r="F31" s="24">
        <v>0.89400000000000002</v>
      </c>
      <c r="G31" s="24">
        <v>0.88900000000000001</v>
      </c>
      <c r="H31" s="24">
        <v>0.97399999999999998</v>
      </c>
      <c r="I31" s="25">
        <v>1.5624999999999999E-3</v>
      </c>
      <c r="J31" s="24">
        <f>J30+5</f>
        <v>135</v>
      </c>
      <c r="K31" s="24">
        <v>0.90400000000000003</v>
      </c>
      <c r="L31" s="24">
        <v>0.82599999999999996</v>
      </c>
      <c r="M31" s="24">
        <v>0.84899999999999998</v>
      </c>
      <c r="N31" s="24">
        <v>0.78800000000000003</v>
      </c>
      <c r="O31" s="24">
        <v>0.78700000000000003</v>
      </c>
      <c r="P31" s="24">
        <v>0.81100000000000005</v>
      </c>
    </row>
    <row r="32" spans="1:16" x14ac:dyDescent="0.2">
      <c r="A32" s="25">
        <v>1.2962962962962963E-3</v>
      </c>
      <c r="B32" s="24">
        <f>B31+4</f>
        <v>112</v>
      </c>
      <c r="C32" s="24">
        <v>0.36399999999999999</v>
      </c>
      <c r="D32" s="24">
        <v>0.35799999999999998</v>
      </c>
      <c r="E32" s="24">
        <v>0.35199999999999998</v>
      </c>
      <c r="F32" s="24">
        <v>0.89200000000000002</v>
      </c>
      <c r="G32" s="24">
        <v>0.88700000000000001</v>
      </c>
      <c r="H32" s="24">
        <v>0.97099999999999997</v>
      </c>
      <c r="I32" s="25">
        <v>1.6203703703703703E-3</v>
      </c>
      <c r="J32" s="24">
        <f>J31+5</f>
        <v>140</v>
      </c>
      <c r="K32" s="24">
        <v>0.9</v>
      </c>
      <c r="L32" s="24">
        <v>0.82199999999999995</v>
      </c>
      <c r="M32" s="24">
        <v>0.84499999999999997</v>
      </c>
      <c r="N32" s="24">
        <v>0.78200000000000003</v>
      </c>
      <c r="O32" s="24">
        <v>0.78</v>
      </c>
      <c r="P32" s="24">
        <v>0.80500000000000005</v>
      </c>
    </row>
    <row r="33" spans="1:16" x14ac:dyDescent="0.2">
      <c r="A33" s="25">
        <v>1.3425925925925925E-3</v>
      </c>
      <c r="B33" s="24">
        <f>B32+4</f>
        <v>116</v>
      </c>
      <c r="C33" s="24">
        <v>0.35899999999999999</v>
      </c>
      <c r="D33" s="24">
        <v>0.35199999999999998</v>
      </c>
      <c r="E33" s="24">
        <v>0.34599999999999997</v>
      </c>
      <c r="F33" s="24">
        <v>0.89</v>
      </c>
      <c r="G33" s="24">
        <v>0.88500000000000001</v>
      </c>
      <c r="H33" s="24">
        <v>0.96799999999999997</v>
      </c>
      <c r="I33" s="25">
        <v>1.6782407407407406E-3</v>
      </c>
      <c r="J33" s="24">
        <f>J32+5</f>
        <v>145</v>
      </c>
      <c r="K33" s="24">
        <v>0.89600000000000002</v>
      </c>
      <c r="L33" s="24">
        <v>0.81899999999999995</v>
      </c>
      <c r="M33" s="24">
        <v>0.84099999999999997</v>
      </c>
      <c r="N33" s="24">
        <v>0.77600000000000002</v>
      </c>
      <c r="O33" s="24">
        <v>0.77400000000000002</v>
      </c>
      <c r="P33" s="24">
        <v>0.79900000000000004</v>
      </c>
    </row>
    <row r="34" spans="1:16" x14ac:dyDescent="0.2">
      <c r="A34" s="25">
        <v>1.3888888888888889E-3</v>
      </c>
      <c r="B34" s="24">
        <f>B33+4</f>
        <v>120</v>
      </c>
      <c r="C34" s="24">
        <v>0.35399999999999998</v>
      </c>
      <c r="D34" s="24">
        <v>0.34699999999999998</v>
      </c>
      <c r="E34" s="24">
        <v>0.34100000000000003</v>
      </c>
      <c r="F34" s="24">
        <v>0.88800000000000001</v>
      </c>
      <c r="G34" s="24">
        <v>0.88200000000000001</v>
      </c>
      <c r="H34" s="24">
        <v>0.96599999999999997</v>
      </c>
      <c r="I34" s="25">
        <v>1.736111111111111E-3</v>
      </c>
      <c r="J34" s="24">
        <f>J33+5</f>
        <v>150</v>
      </c>
      <c r="K34" s="24">
        <v>0.89200000000000002</v>
      </c>
      <c r="L34" s="24">
        <v>0.81399999999999995</v>
      </c>
      <c r="M34" s="24">
        <v>0.83699999999999997</v>
      </c>
      <c r="N34" s="24">
        <v>0.77</v>
      </c>
      <c r="O34" s="24">
        <v>0.76800000000000002</v>
      </c>
      <c r="P34" s="24">
        <v>0.79300000000000004</v>
      </c>
    </row>
    <row r="35" spans="1:16" x14ac:dyDescent="0.2">
      <c r="A35" s="25">
        <v>1.4351851851851854E-3</v>
      </c>
      <c r="B35" s="24">
        <f>B34+4</f>
        <v>124</v>
      </c>
      <c r="C35" s="24">
        <v>0.35</v>
      </c>
      <c r="D35" s="24">
        <v>0.34200000000000003</v>
      </c>
      <c r="E35" s="24">
        <v>0.33600000000000002</v>
      </c>
      <c r="F35" s="24">
        <v>0.88600000000000001</v>
      </c>
      <c r="G35" s="24">
        <v>0.88</v>
      </c>
      <c r="H35" s="24">
        <v>0.96299999999999997</v>
      </c>
      <c r="I35" s="25">
        <v>1.7939814814814815E-3</v>
      </c>
      <c r="J35" s="24">
        <f>J34+5</f>
        <v>155</v>
      </c>
      <c r="K35" s="24">
        <v>0.88800000000000001</v>
      </c>
      <c r="L35" s="24">
        <v>0.80800000000000005</v>
      </c>
      <c r="M35" s="24">
        <v>0.83299999999999996</v>
      </c>
      <c r="N35" s="24">
        <v>0.76500000000000001</v>
      </c>
      <c r="O35" s="24">
        <v>0.76200000000000001</v>
      </c>
      <c r="P35" s="24">
        <v>0.78600000000000003</v>
      </c>
    </row>
    <row r="36" spans="1:16" x14ac:dyDescent="0.2">
      <c r="A36" s="25">
        <v>1.4814814814814814E-3</v>
      </c>
      <c r="B36" s="24">
        <f>B35+4</f>
        <v>128</v>
      </c>
      <c r="C36" s="24">
        <v>0.34599999999999997</v>
      </c>
      <c r="D36" s="24">
        <v>0.33800000000000002</v>
      </c>
      <c r="E36" s="24">
        <v>0.33200000000000002</v>
      </c>
      <c r="F36" s="24">
        <v>0.88300000000000001</v>
      </c>
      <c r="G36" s="24">
        <v>0.878</v>
      </c>
      <c r="H36" s="24">
        <v>0.96099999999999997</v>
      </c>
      <c r="I36" s="25">
        <v>1.8518518518518517E-3</v>
      </c>
      <c r="J36" s="24">
        <f>J35+5</f>
        <v>160</v>
      </c>
      <c r="K36" s="24">
        <v>0.88400000000000001</v>
      </c>
      <c r="L36" s="24">
        <v>0.80400000000000005</v>
      </c>
      <c r="M36" s="24">
        <v>0.82899999999999996</v>
      </c>
      <c r="N36" s="24">
        <v>0.75900000000000001</v>
      </c>
      <c r="O36" s="24">
        <v>0.75600000000000001</v>
      </c>
      <c r="P36" s="24">
        <v>0.78</v>
      </c>
    </row>
    <row r="37" spans="1:16" x14ac:dyDescent="0.2">
      <c r="A37" s="25">
        <v>1.5277777777777779E-3</v>
      </c>
      <c r="B37" s="24">
        <f>B36+4</f>
        <v>132</v>
      </c>
      <c r="C37" s="24">
        <v>0.34200000000000003</v>
      </c>
      <c r="D37" s="24">
        <v>0.33400000000000002</v>
      </c>
      <c r="E37" s="24">
        <v>0.32900000000000001</v>
      </c>
      <c r="F37" s="24">
        <v>0.88</v>
      </c>
      <c r="G37" s="24">
        <v>0.875</v>
      </c>
      <c r="H37" s="24">
        <v>0.95799999999999996</v>
      </c>
      <c r="I37" s="25">
        <v>1.9097222222222222E-3</v>
      </c>
      <c r="J37" s="24">
        <f>J36+5</f>
        <v>165</v>
      </c>
      <c r="K37" s="24">
        <v>0.88100000000000001</v>
      </c>
      <c r="L37" s="24">
        <v>0.80100000000000005</v>
      </c>
      <c r="M37" s="24">
        <v>0.82599999999999996</v>
      </c>
      <c r="N37" s="24">
        <v>0.753</v>
      </c>
      <c r="O37" s="24">
        <v>0.75</v>
      </c>
      <c r="P37" s="24">
        <v>0.77400000000000002</v>
      </c>
    </row>
    <row r="38" spans="1:16" x14ac:dyDescent="0.2">
      <c r="A38" s="25">
        <v>1.5740740740740741E-3</v>
      </c>
      <c r="B38" s="24">
        <f>B37+4</f>
        <v>136</v>
      </c>
      <c r="C38" s="24">
        <v>0.33900000000000002</v>
      </c>
      <c r="D38" s="24">
        <v>0.33</v>
      </c>
      <c r="E38" s="24">
        <v>0.32500000000000001</v>
      </c>
      <c r="F38" s="24">
        <v>0.877</v>
      </c>
      <c r="G38" s="24">
        <v>0.873</v>
      </c>
      <c r="H38" s="24">
        <v>0.95599999999999996</v>
      </c>
      <c r="I38" s="25">
        <v>1.9675925925925928E-3</v>
      </c>
      <c r="J38" s="24">
        <f>J37+5</f>
        <v>170</v>
      </c>
      <c r="K38" s="24">
        <v>0.877</v>
      </c>
      <c r="L38" s="24">
        <v>0.79600000000000004</v>
      </c>
      <c r="M38" s="24">
        <v>0.82199999999999995</v>
      </c>
      <c r="N38" s="24">
        <v>0.747</v>
      </c>
      <c r="O38" s="24">
        <v>0.74399999999999999</v>
      </c>
      <c r="P38" s="24">
        <v>0.76800000000000002</v>
      </c>
    </row>
    <row r="39" spans="1:16" x14ac:dyDescent="0.2">
      <c r="A39" s="25">
        <v>1.6203703703703703E-3</v>
      </c>
      <c r="B39" s="24">
        <f>B38+4</f>
        <v>140</v>
      </c>
      <c r="C39" s="24">
        <v>0.33700000000000002</v>
      </c>
      <c r="D39" s="24">
        <v>0.32700000000000001</v>
      </c>
      <c r="E39" s="24">
        <v>0.32300000000000001</v>
      </c>
      <c r="F39" s="24">
        <v>0.875</v>
      </c>
      <c r="G39" s="24">
        <v>0.871</v>
      </c>
      <c r="H39" s="24">
        <v>0.95399999999999996</v>
      </c>
      <c r="I39" s="25">
        <v>2.0254629629629629E-3</v>
      </c>
      <c r="J39" s="24">
        <f>J38+5</f>
        <v>175</v>
      </c>
      <c r="K39" s="24">
        <v>0.873</v>
      </c>
      <c r="L39" s="24">
        <v>0.79</v>
      </c>
      <c r="M39" s="24">
        <v>0.81799999999999995</v>
      </c>
      <c r="N39" s="24">
        <v>0.74099999999999999</v>
      </c>
      <c r="O39" s="24">
        <v>0.73799999999999999</v>
      </c>
      <c r="P39" s="24">
        <v>0.76200000000000001</v>
      </c>
    </row>
    <row r="40" spans="1:16" x14ac:dyDescent="0.2">
      <c r="A40" s="25">
        <v>1.6666666666666668E-3</v>
      </c>
      <c r="B40" s="24">
        <f>B39+4</f>
        <v>144</v>
      </c>
      <c r="C40" s="24">
        <v>0.33400000000000002</v>
      </c>
      <c r="D40" s="24">
        <v>0.32500000000000001</v>
      </c>
      <c r="E40" s="24">
        <v>0.32</v>
      </c>
      <c r="F40" s="24">
        <v>0.873</v>
      </c>
      <c r="G40" s="24">
        <v>0.86899999999999999</v>
      </c>
      <c r="H40" s="24">
        <v>0.95099999999999996</v>
      </c>
      <c r="I40" s="25">
        <v>2.0833333333333333E-3</v>
      </c>
      <c r="J40" s="24">
        <f>J39+5</f>
        <v>180</v>
      </c>
      <c r="K40" s="24">
        <v>0.86899999999999999</v>
      </c>
      <c r="L40" s="24">
        <v>0.78700000000000003</v>
      </c>
      <c r="M40" s="24">
        <v>0.81399999999999995</v>
      </c>
      <c r="N40" s="24">
        <v>0.73499999999999999</v>
      </c>
      <c r="O40" s="24">
        <v>0.73199999999999998</v>
      </c>
      <c r="P40" s="24">
        <v>0.75600000000000001</v>
      </c>
    </row>
    <row r="41" spans="1:16" x14ac:dyDescent="0.2">
      <c r="A41" s="25">
        <v>1.712962962962963E-3</v>
      </c>
      <c r="B41" s="24">
        <f>B40+4</f>
        <v>148</v>
      </c>
      <c r="C41" s="24">
        <v>0.33200000000000002</v>
      </c>
      <c r="D41" s="24">
        <v>0.32200000000000001</v>
      </c>
      <c r="E41" s="24">
        <v>0.318</v>
      </c>
      <c r="F41" s="24">
        <v>0.871</v>
      </c>
      <c r="G41" s="24">
        <v>0.86599999999999999</v>
      </c>
      <c r="H41" s="24">
        <v>0.94799999999999995</v>
      </c>
      <c r="I41" s="25">
        <v>2.1412037037037038E-3</v>
      </c>
      <c r="J41" s="24">
        <f>J40+5</f>
        <v>185</v>
      </c>
      <c r="K41" s="24">
        <v>0.86499999999999999</v>
      </c>
      <c r="L41" s="24">
        <v>0.78200000000000003</v>
      </c>
      <c r="M41" s="24">
        <v>0.81</v>
      </c>
      <c r="N41" s="24">
        <v>0.72899999999999998</v>
      </c>
      <c r="O41" s="24">
        <v>0.72599999999999998</v>
      </c>
      <c r="P41" s="24">
        <v>0.75</v>
      </c>
    </row>
    <row r="42" spans="1:16" x14ac:dyDescent="0.2">
      <c r="A42" s="25">
        <v>1.7592592592592592E-3</v>
      </c>
      <c r="B42" s="24">
        <f>B41+4</f>
        <v>152</v>
      </c>
      <c r="C42" s="24">
        <v>0.33</v>
      </c>
      <c r="D42" s="24">
        <v>0.32</v>
      </c>
      <c r="E42" s="24">
        <v>0.316</v>
      </c>
      <c r="F42" s="24">
        <v>0.86799999999999999</v>
      </c>
      <c r="G42" s="24">
        <v>0.86399999999999999</v>
      </c>
      <c r="H42" s="24">
        <v>0.94599999999999995</v>
      </c>
      <c r="I42" s="25">
        <v>2.1990740740740742E-3</v>
      </c>
      <c r="J42" s="24">
        <f>J41+5</f>
        <v>190</v>
      </c>
      <c r="K42" s="24">
        <v>0.86199999999999999</v>
      </c>
      <c r="L42" s="24">
        <v>0.77700000000000002</v>
      </c>
      <c r="M42" s="24">
        <v>0.80600000000000005</v>
      </c>
      <c r="N42" s="24">
        <v>0.72299999999999998</v>
      </c>
      <c r="O42" s="24">
        <v>0.72</v>
      </c>
      <c r="P42" s="24">
        <v>0.74399999999999999</v>
      </c>
    </row>
    <row r="43" spans="1:16" x14ac:dyDescent="0.2">
      <c r="A43" s="25">
        <v>1.8055555555555557E-3</v>
      </c>
      <c r="B43" s="24">
        <f>B42+4</f>
        <v>156</v>
      </c>
      <c r="C43" s="24">
        <v>0.32900000000000001</v>
      </c>
      <c r="D43" s="24">
        <v>0.318</v>
      </c>
      <c r="E43" s="24">
        <v>0.315</v>
      </c>
      <c r="F43" s="24">
        <v>0.86599999999999999</v>
      </c>
      <c r="G43" s="24">
        <v>0.86099999999999999</v>
      </c>
      <c r="H43" s="24">
        <v>0.94399999999999995</v>
      </c>
      <c r="I43" s="25">
        <v>2.2569444444444447E-3</v>
      </c>
      <c r="J43" s="24">
        <f>J42+5</f>
        <v>195</v>
      </c>
      <c r="K43" s="24">
        <v>0.85799999999999998</v>
      </c>
      <c r="L43" s="24">
        <v>0.77300000000000002</v>
      </c>
      <c r="M43" s="24">
        <v>0.80300000000000005</v>
      </c>
      <c r="N43" s="24">
        <v>0.71799999999999997</v>
      </c>
      <c r="O43" s="24">
        <v>0.71399999999999997</v>
      </c>
      <c r="P43" s="24">
        <v>0.73799999999999999</v>
      </c>
    </row>
    <row r="44" spans="1:16" x14ac:dyDescent="0.2">
      <c r="A44" s="25">
        <v>1.8518518518518517E-3</v>
      </c>
      <c r="B44" s="24">
        <f>B43+4</f>
        <v>160</v>
      </c>
      <c r="C44" s="24">
        <v>0.32800000000000001</v>
      </c>
      <c r="D44" s="24">
        <v>0.317</v>
      </c>
      <c r="E44" s="24">
        <v>0.313</v>
      </c>
      <c r="F44" s="24">
        <v>0.86499999999999999</v>
      </c>
      <c r="G44" s="24">
        <v>0.85899999999999999</v>
      </c>
      <c r="H44" s="24">
        <v>0.94099999999999995</v>
      </c>
      <c r="I44" s="25">
        <v>2.3148148148148151E-3</v>
      </c>
      <c r="J44" s="24">
        <f>J43+5</f>
        <v>200</v>
      </c>
      <c r="K44" s="24">
        <v>0.85399999999999998</v>
      </c>
      <c r="L44" s="24">
        <v>0.76800000000000002</v>
      </c>
      <c r="M44" s="24">
        <v>0.79900000000000004</v>
      </c>
      <c r="N44" s="24">
        <v>0.71199999999999997</v>
      </c>
      <c r="O44" s="24">
        <v>0.70799999999999996</v>
      </c>
      <c r="P44" s="24">
        <v>0.73199999999999998</v>
      </c>
    </row>
    <row r="45" spans="1:16" x14ac:dyDescent="0.2">
      <c r="A45" s="25">
        <v>1.8981481481481482E-3</v>
      </c>
      <c r="B45" s="24">
        <f>B44+4</f>
        <v>164</v>
      </c>
      <c r="C45" s="24">
        <v>0.32700000000000001</v>
      </c>
      <c r="D45" s="24">
        <v>0.316</v>
      </c>
      <c r="E45" s="24">
        <v>0.312</v>
      </c>
      <c r="F45" s="24">
        <v>0.86299999999999999</v>
      </c>
      <c r="G45" s="24">
        <v>0.85699999999999998</v>
      </c>
      <c r="H45" s="24">
        <v>0.93899999999999995</v>
      </c>
      <c r="I45" s="25">
        <v>2.3726851851851851E-3</v>
      </c>
      <c r="J45" s="24">
        <f>J44+5</f>
        <v>205</v>
      </c>
      <c r="K45" s="24">
        <v>0.85</v>
      </c>
      <c r="L45" s="24">
        <v>0.76400000000000001</v>
      </c>
      <c r="M45" s="24">
        <v>0.79500000000000004</v>
      </c>
      <c r="N45" s="24">
        <v>0.70599999999999996</v>
      </c>
      <c r="O45" s="24">
        <v>0.70299999999999996</v>
      </c>
      <c r="P45" s="24">
        <v>0.72599999999999998</v>
      </c>
    </row>
    <row r="46" spans="1:16" x14ac:dyDescent="0.2">
      <c r="A46" s="25">
        <v>1.9444444444444442E-3</v>
      </c>
      <c r="B46" s="24">
        <f>B45+4</f>
        <v>168</v>
      </c>
      <c r="C46" s="24">
        <v>0.32500000000000001</v>
      </c>
      <c r="D46" s="24">
        <v>0.314</v>
      </c>
      <c r="E46" s="24">
        <v>0.311</v>
      </c>
      <c r="F46" s="24">
        <v>0.86099999999999999</v>
      </c>
      <c r="G46" s="24">
        <v>0.85499999999999998</v>
      </c>
      <c r="H46" s="24">
        <v>0.93600000000000005</v>
      </c>
      <c r="I46" s="25">
        <v>2.4305555555555556E-3</v>
      </c>
      <c r="J46" s="24">
        <f>J45+5</f>
        <v>210</v>
      </c>
      <c r="K46" s="24">
        <v>0.84599999999999997</v>
      </c>
      <c r="L46" s="24">
        <v>0.75900000000000001</v>
      </c>
      <c r="M46" s="24">
        <v>0.79200000000000004</v>
      </c>
      <c r="N46" s="24">
        <v>0.70099999999999996</v>
      </c>
      <c r="O46" s="24">
        <v>0.69699999999999995</v>
      </c>
      <c r="P46" s="24">
        <v>0.72</v>
      </c>
    </row>
    <row r="47" spans="1:16" x14ac:dyDescent="0.2">
      <c r="A47" s="25">
        <v>1.9907407407407408E-3</v>
      </c>
      <c r="B47" s="24">
        <f>B46+4</f>
        <v>172</v>
      </c>
      <c r="C47" s="24">
        <v>0.32500000000000001</v>
      </c>
      <c r="D47" s="24">
        <v>0.313</v>
      </c>
      <c r="E47" s="24">
        <v>0.31</v>
      </c>
      <c r="F47" s="24">
        <v>0.85899999999999999</v>
      </c>
      <c r="G47" s="24">
        <v>0.85199999999999998</v>
      </c>
      <c r="H47" s="24">
        <v>0.93300000000000005</v>
      </c>
      <c r="I47" s="25">
        <v>2.488425925925926E-3</v>
      </c>
      <c r="J47" s="24">
        <f>J46+5</f>
        <v>215</v>
      </c>
      <c r="K47" s="24">
        <v>0.84299999999999997</v>
      </c>
      <c r="L47" s="24">
        <v>0.755</v>
      </c>
      <c r="M47" s="24">
        <v>0.78800000000000003</v>
      </c>
      <c r="N47" s="24">
        <v>0.69499999999999995</v>
      </c>
      <c r="O47" s="24">
        <v>0.69099999999999995</v>
      </c>
      <c r="P47" s="24">
        <v>0.71399999999999997</v>
      </c>
    </row>
    <row r="48" spans="1:16" x14ac:dyDescent="0.2">
      <c r="A48" s="25">
        <v>2.0370370370370373E-3</v>
      </c>
      <c r="B48" s="24">
        <f>B47+4</f>
        <v>176</v>
      </c>
      <c r="C48" s="24">
        <v>0.32400000000000001</v>
      </c>
      <c r="D48" s="24">
        <v>0.312</v>
      </c>
      <c r="E48" s="24">
        <v>0.31</v>
      </c>
      <c r="F48" s="24">
        <v>0.85599999999999998</v>
      </c>
      <c r="G48" s="24">
        <v>0.85</v>
      </c>
      <c r="H48" s="24">
        <v>0.93100000000000005</v>
      </c>
      <c r="I48" s="25">
        <v>2.5462962962962961E-3</v>
      </c>
      <c r="J48" s="24">
        <f>J47+5</f>
        <v>220</v>
      </c>
      <c r="K48" s="24">
        <v>0.83899999999999997</v>
      </c>
      <c r="L48" s="24">
        <v>0.752</v>
      </c>
      <c r="M48" s="24">
        <v>0.78400000000000003</v>
      </c>
      <c r="N48" s="24">
        <v>0.69</v>
      </c>
      <c r="O48" s="24">
        <v>0.68500000000000005</v>
      </c>
      <c r="P48" s="24">
        <v>0.70799999999999996</v>
      </c>
    </row>
    <row r="49" spans="1:16" x14ac:dyDescent="0.2">
      <c r="A49" s="25">
        <v>2.0833333333333333E-3</v>
      </c>
      <c r="B49" s="24">
        <f>B48+4</f>
        <v>180</v>
      </c>
      <c r="C49" s="24">
        <v>0.32300000000000001</v>
      </c>
      <c r="D49" s="24">
        <v>0.312</v>
      </c>
      <c r="E49" s="24">
        <v>0.309</v>
      </c>
      <c r="F49" s="24">
        <v>0.85399999999999998</v>
      </c>
      <c r="G49" s="24">
        <v>0.84799999999999998</v>
      </c>
      <c r="H49" s="24">
        <v>0.92900000000000005</v>
      </c>
      <c r="I49" s="25">
        <v>2.6041666666666665E-3</v>
      </c>
      <c r="J49" s="24">
        <f>J48+5</f>
        <v>225</v>
      </c>
      <c r="K49" s="24">
        <v>0.83499999999999996</v>
      </c>
      <c r="L49" s="24">
        <v>0.747</v>
      </c>
      <c r="M49" s="24">
        <v>0.78100000000000003</v>
      </c>
      <c r="N49" s="24">
        <v>0.68400000000000005</v>
      </c>
      <c r="O49" s="24">
        <v>0.68</v>
      </c>
      <c r="P49" s="24">
        <v>0.70299999999999996</v>
      </c>
    </row>
    <row r="50" spans="1:16" x14ac:dyDescent="0.2">
      <c r="A50" s="25">
        <v>2.1296296296296298E-3</v>
      </c>
      <c r="B50" s="24">
        <f>B49+4</f>
        <v>184</v>
      </c>
      <c r="C50" s="24">
        <v>0.32200000000000001</v>
      </c>
      <c r="D50" s="24">
        <v>0.311</v>
      </c>
      <c r="E50" s="24">
        <v>0.308</v>
      </c>
      <c r="F50" s="24">
        <v>0.85199999999999998</v>
      </c>
      <c r="G50" s="24">
        <v>0.84499999999999997</v>
      </c>
      <c r="H50" s="24">
        <v>0.92600000000000005</v>
      </c>
      <c r="I50" s="25">
        <v>2.6620370370370374E-3</v>
      </c>
      <c r="J50" s="24">
        <f>J49+5</f>
        <v>230</v>
      </c>
      <c r="K50" s="24">
        <v>0.83199999999999996</v>
      </c>
      <c r="L50" s="24">
        <v>0.74299999999999999</v>
      </c>
      <c r="M50" s="24">
        <v>0.77700000000000002</v>
      </c>
      <c r="N50" s="24">
        <v>0.67800000000000005</v>
      </c>
      <c r="O50" s="24">
        <v>0.67400000000000004</v>
      </c>
      <c r="P50" s="24">
        <v>0.69699999999999995</v>
      </c>
    </row>
    <row r="51" spans="1:16" x14ac:dyDescent="0.2">
      <c r="A51" s="25">
        <v>2.1759259259259258E-3</v>
      </c>
      <c r="B51" s="24">
        <f>B50+4</f>
        <v>188</v>
      </c>
      <c r="C51" s="24">
        <v>0.32200000000000001</v>
      </c>
      <c r="D51" s="24">
        <v>0.31</v>
      </c>
      <c r="E51" s="24">
        <v>0.308</v>
      </c>
      <c r="F51" s="24">
        <v>0.85</v>
      </c>
      <c r="G51" s="24">
        <v>0.84299999999999997</v>
      </c>
      <c r="H51" s="24">
        <v>0.92400000000000004</v>
      </c>
      <c r="I51" s="25">
        <v>2.7199074074074074E-3</v>
      </c>
      <c r="J51" s="24">
        <f>J50+5</f>
        <v>235</v>
      </c>
      <c r="K51" s="24">
        <v>0.82799999999999996</v>
      </c>
      <c r="L51" s="24">
        <v>0.74</v>
      </c>
      <c r="M51" s="24">
        <v>0.77300000000000002</v>
      </c>
      <c r="N51" s="24">
        <v>0.67300000000000004</v>
      </c>
      <c r="O51" s="24">
        <v>0.66800000000000004</v>
      </c>
      <c r="P51" s="24">
        <v>0.69099999999999995</v>
      </c>
    </row>
    <row r="52" spans="1:16" x14ac:dyDescent="0.2">
      <c r="A52" s="25">
        <v>2.2222222222222222E-3</v>
      </c>
      <c r="B52" s="24">
        <f>B51+4</f>
        <v>192</v>
      </c>
      <c r="C52" s="24">
        <v>0.32200000000000001</v>
      </c>
      <c r="D52" s="24">
        <v>0.31</v>
      </c>
      <c r="E52" s="24">
        <v>0.307</v>
      </c>
      <c r="F52" s="24">
        <v>0.84699999999999998</v>
      </c>
      <c r="G52" s="24">
        <v>0.84099999999999997</v>
      </c>
      <c r="H52" s="24">
        <v>0.92100000000000004</v>
      </c>
      <c r="I52" s="25">
        <v>2.7777777777777779E-3</v>
      </c>
      <c r="J52" s="24">
        <f>J51+5</f>
        <v>240</v>
      </c>
      <c r="K52" s="24">
        <v>0.82399999999999995</v>
      </c>
      <c r="L52" s="24">
        <v>0.73599999999999999</v>
      </c>
      <c r="M52" s="24">
        <v>0.77</v>
      </c>
      <c r="N52" s="24">
        <v>0.66700000000000004</v>
      </c>
      <c r="O52" s="24">
        <v>0.66300000000000003</v>
      </c>
      <c r="P52" s="24">
        <v>0.68500000000000005</v>
      </c>
    </row>
    <row r="53" spans="1:16" x14ac:dyDescent="0.2">
      <c r="A53" s="25">
        <v>2.2685185185185182E-3</v>
      </c>
      <c r="B53" s="24">
        <f>B52+4</f>
        <v>196</v>
      </c>
      <c r="C53" s="24">
        <v>0.32100000000000001</v>
      </c>
      <c r="D53" s="24">
        <v>0.309</v>
      </c>
      <c r="E53" s="24">
        <v>0.307</v>
      </c>
      <c r="F53" s="24">
        <v>0.84499999999999997</v>
      </c>
      <c r="G53" s="24">
        <v>0.83899999999999997</v>
      </c>
      <c r="H53" s="24">
        <v>0.91900000000000004</v>
      </c>
      <c r="I53" s="25">
        <v>2.8356481481481479E-3</v>
      </c>
      <c r="J53" s="24">
        <f>J52+5</f>
        <v>245</v>
      </c>
      <c r="K53" s="24">
        <v>0.82</v>
      </c>
      <c r="L53" s="24">
        <v>0.73299999999999998</v>
      </c>
      <c r="M53" s="24">
        <v>0.76600000000000001</v>
      </c>
      <c r="N53" s="24">
        <v>0.66200000000000003</v>
      </c>
      <c r="O53" s="24">
        <v>0.65700000000000003</v>
      </c>
      <c r="P53" s="24">
        <v>0.68</v>
      </c>
    </row>
    <row r="54" spans="1:16" x14ac:dyDescent="0.2">
      <c r="A54" s="25">
        <v>2.3148148148148151E-3</v>
      </c>
      <c r="B54" s="24">
        <f>B53+4</f>
        <v>200</v>
      </c>
      <c r="C54" s="24">
        <v>0.32100000000000001</v>
      </c>
      <c r="D54" s="24">
        <v>0.309</v>
      </c>
      <c r="E54" s="24">
        <v>0.307</v>
      </c>
      <c r="F54" s="24">
        <v>0.84199999999999997</v>
      </c>
      <c r="G54" s="24">
        <v>0.83599999999999997</v>
      </c>
      <c r="H54" s="24">
        <v>0.91700000000000004</v>
      </c>
      <c r="I54" s="25">
        <v>2.8935185185185188E-3</v>
      </c>
      <c r="J54" s="24">
        <f>J53+5</f>
        <v>250</v>
      </c>
      <c r="K54" s="24">
        <v>0.81699999999999995</v>
      </c>
      <c r="L54" s="24">
        <v>0.72799999999999998</v>
      </c>
      <c r="M54" s="24">
        <v>0.76300000000000001</v>
      </c>
      <c r="N54" s="24">
        <v>0.65600000000000003</v>
      </c>
      <c r="O54" s="24">
        <v>0.65200000000000002</v>
      </c>
      <c r="P54" s="24">
        <v>0.67500000000000004</v>
      </c>
    </row>
    <row r="55" spans="1:16" x14ac:dyDescent="0.2">
      <c r="A55" s="25">
        <v>2.3611111111111111E-3</v>
      </c>
      <c r="B55" s="24">
        <f>B54+4</f>
        <v>204</v>
      </c>
      <c r="C55" s="24">
        <v>0.32</v>
      </c>
      <c r="D55" s="24">
        <v>0.309</v>
      </c>
      <c r="E55" s="24">
        <v>0.30599999999999999</v>
      </c>
      <c r="F55" s="24">
        <v>0.84</v>
      </c>
      <c r="G55" s="24">
        <v>0.83399999999999996</v>
      </c>
      <c r="H55" s="24">
        <v>0.91400000000000003</v>
      </c>
      <c r="I55" s="25">
        <v>2.9513888888888888E-3</v>
      </c>
      <c r="J55" s="24">
        <f>J54+5</f>
        <v>255</v>
      </c>
      <c r="K55" s="24">
        <v>0.81299999999999994</v>
      </c>
      <c r="L55" s="24">
        <v>0.72299999999999998</v>
      </c>
      <c r="M55" s="24">
        <v>0.75900000000000001</v>
      </c>
      <c r="N55" s="24">
        <v>0.65100000000000002</v>
      </c>
      <c r="O55" s="24">
        <v>0.64700000000000002</v>
      </c>
      <c r="P55" s="24">
        <v>0.67</v>
      </c>
    </row>
    <row r="56" spans="1:16" x14ac:dyDescent="0.2">
      <c r="A56" s="25">
        <v>2.4074074074074076E-3</v>
      </c>
      <c r="B56" s="24">
        <f>B55+4</f>
        <v>208</v>
      </c>
      <c r="C56" s="24">
        <v>0.32</v>
      </c>
      <c r="D56" s="24">
        <v>0.308</v>
      </c>
      <c r="E56" s="24">
        <v>0.30599999999999999</v>
      </c>
      <c r="F56" s="24">
        <v>0.83699999999999997</v>
      </c>
      <c r="G56" s="24">
        <v>0.83199999999999996</v>
      </c>
      <c r="H56" s="24">
        <v>0.91200000000000003</v>
      </c>
      <c r="I56" s="25">
        <v>3.0092592592592588E-3</v>
      </c>
      <c r="J56" s="24">
        <f>J55+5</f>
        <v>260</v>
      </c>
      <c r="K56" s="24">
        <v>0.80900000000000005</v>
      </c>
      <c r="L56" s="24">
        <v>0.72</v>
      </c>
      <c r="M56" s="24">
        <v>0.755</v>
      </c>
      <c r="N56" s="24">
        <v>0.64500000000000002</v>
      </c>
      <c r="O56" s="24">
        <v>0.64100000000000001</v>
      </c>
      <c r="P56" s="24">
        <v>0.66500000000000004</v>
      </c>
    </row>
    <row r="57" spans="1:16" x14ac:dyDescent="0.2">
      <c r="A57" s="25">
        <v>2.4537037037037036E-3</v>
      </c>
      <c r="B57" s="24">
        <f>B56+4</f>
        <v>212</v>
      </c>
      <c r="C57" s="24">
        <v>0.32</v>
      </c>
      <c r="D57" s="24">
        <v>0.308</v>
      </c>
      <c r="E57" s="24">
        <v>0.30599999999999999</v>
      </c>
      <c r="F57" s="24">
        <v>0.83499999999999996</v>
      </c>
      <c r="G57" s="24">
        <v>0.83</v>
      </c>
      <c r="H57" s="24">
        <v>0.90900000000000003</v>
      </c>
      <c r="I57" s="25">
        <v>3.0671296296296297E-3</v>
      </c>
      <c r="J57" s="24">
        <f>J56+5</f>
        <v>265</v>
      </c>
      <c r="K57" s="24">
        <v>0.80500000000000005</v>
      </c>
      <c r="L57" s="24">
        <v>0.71699999999999997</v>
      </c>
      <c r="M57" s="24">
        <v>0.751</v>
      </c>
      <c r="N57" s="24">
        <v>0.64</v>
      </c>
      <c r="O57" s="24">
        <v>0.63600000000000001</v>
      </c>
      <c r="P57" s="24">
        <v>0.65900000000000003</v>
      </c>
    </row>
    <row r="58" spans="1:16" x14ac:dyDescent="0.2">
      <c r="A58" s="25">
        <v>2.5000000000000001E-3</v>
      </c>
      <c r="B58" s="24">
        <f>B57+4</f>
        <v>216</v>
      </c>
      <c r="C58" s="24">
        <v>0.32</v>
      </c>
      <c r="D58" s="24">
        <v>0.308</v>
      </c>
      <c r="E58" s="24">
        <v>0.30599999999999999</v>
      </c>
      <c r="F58" s="24">
        <v>0.83299999999999996</v>
      </c>
      <c r="G58" s="24">
        <v>0.82699999999999996</v>
      </c>
      <c r="H58" s="24">
        <v>0.90700000000000003</v>
      </c>
      <c r="I58" s="25">
        <v>3.1249999999999997E-3</v>
      </c>
      <c r="J58" s="24">
        <f>J57+5</f>
        <v>270</v>
      </c>
      <c r="K58" s="24">
        <v>0.80200000000000005</v>
      </c>
      <c r="L58" s="24">
        <v>0.71099999999999997</v>
      </c>
      <c r="M58" s="24">
        <v>0.748</v>
      </c>
      <c r="N58" s="24">
        <v>0.63500000000000001</v>
      </c>
      <c r="O58" s="24">
        <v>0.63</v>
      </c>
      <c r="P58" s="24">
        <v>0.65400000000000003</v>
      </c>
    </row>
    <row r="59" spans="1:16" x14ac:dyDescent="0.2">
      <c r="A59" s="25">
        <v>2.5462962962962961E-3</v>
      </c>
      <c r="B59" s="24">
        <f>B58+4</f>
        <v>220</v>
      </c>
      <c r="C59" s="24">
        <v>0.32</v>
      </c>
      <c r="D59" s="24">
        <v>0.308</v>
      </c>
      <c r="E59" s="24">
        <v>0.30599999999999999</v>
      </c>
      <c r="F59" s="24">
        <v>0.83099999999999996</v>
      </c>
      <c r="G59" s="24">
        <v>0.82499999999999996</v>
      </c>
      <c r="H59" s="24">
        <v>0.90400000000000003</v>
      </c>
      <c r="I59" s="25">
        <v>3.1828703703703702E-3</v>
      </c>
      <c r="J59" s="24">
        <f>J58+5</f>
        <v>275</v>
      </c>
      <c r="K59" s="24">
        <v>0.79800000000000004</v>
      </c>
      <c r="L59" s="24">
        <v>0.70699999999999996</v>
      </c>
      <c r="M59" s="24">
        <v>0.74399999999999999</v>
      </c>
      <c r="N59" s="24">
        <v>0.63</v>
      </c>
      <c r="O59" s="24">
        <v>0.625</v>
      </c>
      <c r="P59" s="24">
        <v>0.64900000000000002</v>
      </c>
    </row>
    <row r="60" spans="1:16" x14ac:dyDescent="0.2">
      <c r="A60" s="25">
        <v>2.5925925925925925E-3</v>
      </c>
      <c r="B60" s="24">
        <f>B59+4</f>
        <v>224</v>
      </c>
      <c r="C60" s="24">
        <v>0.32</v>
      </c>
      <c r="D60" s="24">
        <v>0.308</v>
      </c>
      <c r="E60" s="24">
        <v>0.30599999999999999</v>
      </c>
      <c r="F60" s="24">
        <v>0.82799999999999996</v>
      </c>
      <c r="G60" s="24">
        <v>0.82299999999999995</v>
      </c>
      <c r="H60" s="24">
        <v>0.90200000000000002</v>
      </c>
      <c r="I60" s="25">
        <v>3.2407407407407406E-3</v>
      </c>
      <c r="J60" s="24">
        <f>J59+5</f>
        <v>280</v>
      </c>
      <c r="K60" s="24">
        <v>0.79500000000000004</v>
      </c>
      <c r="L60" s="24">
        <v>0.70299999999999996</v>
      </c>
      <c r="M60" s="24">
        <v>0.74099999999999999</v>
      </c>
      <c r="N60" s="24">
        <v>0.624</v>
      </c>
      <c r="O60" s="24">
        <v>0.62</v>
      </c>
      <c r="P60" s="24">
        <v>0.64500000000000002</v>
      </c>
    </row>
    <row r="61" spans="1:16" x14ac:dyDescent="0.2">
      <c r="A61" s="25">
        <v>2.6388888888888885E-3</v>
      </c>
      <c r="B61" s="24">
        <f>B60+4</f>
        <v>228</v>
      </c>
      <c r="C61" s="24">
        <v>0.31900000000000001</v>
      </c>
      <c r="D61" s="24">
        <v>0.308</v>
      </c>
      <c r="E61" s="24">
        <v>0.30599999999999999</v>
      </c>
      <c r="F61" s="24">
        <v>0.82599999999999996</v>
      </c>
      <c r="G61" s="24">
        <v>0.82</v>
      </c>
      <c r="H61" s="24">
        <v>0.9</v>
      </c>
      <c r="I61" s="25">
        <v>3.2986111111111111E-3</v>
      </c>
      <c r="J61" s="24">
        <f>J60+5</f>
        <v>285</v>
      </c>
      <c r="K61" s="24">
        <v>0.79100000000000004</v>
      </c>
      <c r="L61" s="24">
        <v>0.7</v>
      </c>
      <c r="M61" s="24">
        <v>0.73699999999999999</v>
      </c>
      <c r="N61" s="24">
        <v>0.61899999999999999</v>
      </c>
      <c r="O61" s="24">
        <v>0.61399999999999999</v>
      </c>
      <c r="P61" s="24">
        <v>0.64</v>
      </c>
    </row>
    <row r="62" spans="1:16" x14ac:dyDescent="0.2">
      <c r="A62" s="25">
        <v>2.685185185185185E-3</v>
      </c>
      <c r="B62" s="24">
        <f>B61+4</f>
        <v>232</v>
      </c>
      <c r="C62" s="24">
        <v>0.31900000000000001</v>
      </c>
      <c r="D62" s="24">
        <v>0.308</v>
      </c>
      <c r="E62" s="24">
        <v>0.30599999999999999</v>
      </c>
      <c r="F62" s="24">
        <v>0.82399999999999995</v>
      </c>
      <c r="G62" s="24">
        <v>0.81799999999999995</v>
      </c>
      <c r="H62" s="24">
        <v>0.89700000000000002</v>
      </c>
      <c r="I62" s="25">
        <v>3.3564814814814811E-3</v>
      </c>
      <c r="J62" s="24">
        <f>J61+5</f>
        <v>290</v>
      </c>
      <c r="K62" s="24">
        <v>0.78700000000000003</v>
      </c>
      <c r="L62" s="24">
        <v>0.69599999999999995</v>
      </c>
      <c r="M62" s="24">
        <v>0.73299999999999998</v>
      </c>
      <c r="N62" s="24">
        <v>0.61399999999999999</v>
      </c>
      <c r="O62" s="24">
        <v>0.60899999999999999</v>
      </c>
      <c r="P62" s="24">
        <v>0.63600000000000001</v>
      </c>
    </row>
    <row r="63" spans="1:16" x14ac:dyDescent="0.2">
      <c r="A63" s="25">
        <v>2.7314814814814819E-3</v>
      </c>
      <c r="B63" s="24">
        <f>B62+4</f>
        <v>236</v>
      </c>
      <c r="C63" s="24">
        <v>0.31900000000000001</v>
      </c>
      <c r="D63" s="24">
        <v>0.307</v>
      </c>
      <c r="E63" s="24">
        <v>0.30599999999999999</v>
      </c>
      <c r="F63" s="24">
        <v>0.82199999999999995</v>
      </c>
      <c r="G63" s="24">
        <v>0.81599999999999995</v>
      </c>
      <c r="H63" s="24">
        <v>0.89500000000000002</v>
      </c>
      <c r="I63" s="25">
        <v>3.414351851851852E-3</v>
      </c>
      <c r="J63" s="24">
        <f>J62+5</f>
        <v>295</v>
      </c>
      <c r="K63" s="24">
        <v>0.78400000000000003</v>
      </c>
      <c r="L63" s="24">
        <v>0.69099999999999995</v>
      </c>
      <c r="M63" s="24">
        <v>0.73</v>
      </c>
      <c r="N63" s="24">
        <v>0.60899999999999999</v>
      </c>
      <c r="O63" s="24">
        <v>0.60399999999999998</v>
      </c>
      <c r="P63" s="24">
        <v>0.63100000000000001</v>
      </c>
    </row>
    <row r="64" spans="1:16" x14ac:dyDescent="0.2">
      <c r="A64" s="25">
        <v>2.7777777777777779E-3</v>
      </c>
      <c r="B64" s="24">
        <f>B63+4</f>
        <v>240</v>
      </c>
      <c r="C64" s="24">
        <v>0.31900000000000001</v>
      </c>
      <c r="D64" s="24">
        <v>0.308</v>
      </c>
      <c r="E64" s="24">
        <v>0.30499999999999999</v>
      </c>
      <c r="F64" s="24">
        <v>0.82</v>
      </c>
      <c r="G64" s="24">
        <v>0.81399999999999995</v>
      </c>
      <c r="H64" s="24">
        <v>0.89200000000000002</v>
      </c>
    </row>
    <row r="65" spans="1:8" x14ac:dyDescent="0.2">
      <c r="A65" s="25">
        <v>2.8240740740740739E-3</v>
      </c>
      <c r="B65" s="24">
        <f>B64+4</f>
        <v>244</v>
      </c>
      <c r="C65" s="24">
        <v>0.31900000000000001</v>
      </c>
      <c r="D65" s="24">
        <v>0.308</v>
      </c>
      <c r="E65" s="24">
        <v>0.30599999999999999</v>
      </c>
      <c r="F65" s="24">
        <v>0.81699999999999995</v>
      </c>
      <c r="G65" s="24">
        <v>0.81100000000000005</v>
      </c>
      <c r="H65" s="24">
        <v>0.89</v>
      </c>
    </row>
    <row r="66" spans="1:8" x14ac:dyDescent="0.2">
      <c r="A66" s="25">
        <v>2.8703703703703708E-3</v>
      </c>
      <c r="B66" s="24">
        <f>B65+4</f>
        <v>248</v>
      </c>
      <c r="C66" s="24">
        <v>0.31900000000000001</v>
      </c>
      <c r="D66" s="24">
        <v>0.307</v>
      </c>
      <c r="E66" s="24">
        <v>0.30599999999999999</v>
      </c>
      <c r="F66" s="24">
        <v>0.81499999999999995</v>
      </c>
      <c r="G66" s="24">
        <v>0.80900000000000005</v>
      </c>
      <c r="H66" s="24">
        <v>0.88800000000000001</v>
      </c>
    </row>
    <row r="67" spans="1:8" x14ac:dyDescent="0.2">
      <c r="A67" s="25">
        <v>2.9166666666666668E-3</v>
      </c>
      <c r="B67" s="24">
        <f>B66+4</f>
        <v>252</v>
      </c>
      <c r="C67" s="24">
        <v>0.318</v>
      </c>
      <c r="D67" s="24">
        <v>0.308</v>
      </c>
      <c r="E67" s="24">
        <v>0.30499999999999999</v>
      </c>
      <c r="F67" s="24">
        <v>0.81299999999999994</v>
      </c>
      <c r="G67" s="24">
        <v>0.80600000000000005</v>
      </c>
      <c r="H67" s="24">
        <v>0.88500000000000001</v>
      </c>
    </row>
    <row r="68" spans="1:8" x14ac:dyDescent="0.2">
      <c r="A68" s="25">
        <v>2.9629629629629628E-3</v>
      </c>
      <c r="B68" s="24">
        <f>B67+4</f>
        <v>256</v>
      </c>
      <c r="C68" s="24">
        <v>0.318</v>
      </c>
      <c r="D68" s="24">
        <v>0.307</v>
      </c>
      <c r="E68" s="24">
        <v>0.30599999999999999</v>
      </c>
      <c r="F68" s="24">
        <v>0.81100000000000005</v>
      </c>
      <c r="G68" s="24">
        <v>0.80400000000000005</v>
      </c>
      <c r="H68" s="24">
        <v>0.88300000000000001</v>
      </c>
    </row>
    <row r="69" spans="1:8" x14ac:dyDescent="0.2">
      <c r="A69" s="25">
        <v>3.0092592592592588E-3</v>
      </c>
      <c r="B69" s="24">
        <f>B68+4</f>
        <v>260</v>
      </c>
      <c r="C69" s="24">
        <v>0.318</v>
      </c>
      <c r="D69" s="24">
        <v>0.307</v>
      </c>
      <c r="E69" s="24">
        <v>0.30499999999999999</v>
      </c>
      <c r="F69" s="24">
        <v>0.80900000000000005</v>
      </c>
      <c r="G69" s="24">
        <v>0.80200000000000005</v>
      </c>
      <c r="H69" s="24">
        <v>0.88</v>
      </c>
    </row>
    <row r="70" spans="1:8" x14ac:dyDescent="0.2">
      <c r="A70" s="25">
        <v>3.0555555555555557E-3</v>
      </c>
      <c r="B70" s="24">
        <f>B69+4</f>
        <v>264</v>
      </c>
      <c r="C70" s="24">
        <v>0.318</v>
      </c>
      <c r="D70" s="24">
        <v>0.308</v>
      </c>
      <c r="E70" s="24">
        <v>0.30499999999999999</v>
      </c>
      <c r="F70" s="24">
        <v>0.80700000000000005</v>
      </c>
      <c r="G70" s="24">
        <v>0.8</v>
      </c>
      <c r="H70" s="24">
        <v>0.878</v>
      </c>
    </row>
    <row r="71" spans="1:8" x14ac:dyDescent="0.2">
      <c r="A71" s="25">
        <v>3.1018518518518522E-3</v>
      </c>
      <c r="B71" s="24">
        <f>B70+4</f>
        <v>268</v>
      </c>
      <c r="C71" s="24">
        <v>0.318</v>
      </c>
      <c r="D71" s="24">
        <v>0.308</v>
      </c>
      <c r="E71" s="24">
        <v>0.30499999999999999</v>
      </c>
      <c r="F71" s="24">
        <v>0.80500000000000005</v>
      </c>
      <c r="G71" s="24">
        <v>0.79800000000000004</v>
      </c>
      <c r="H71" s="24">
        <v>0.876</v>
      </c>
    </row>
    <row r="72" spans="1:8" x14ac:dyDescent="0.2">
      <c r="A72" s="25">
        <v>3.1481481481481482E-3</v>
      </c>
      <c r="B72" s="24">
        <f>B71+4</f>
        <v>272</v>
      </c>
      <c r="C72" s="24">
        <v>0.318</v>
      </c>
      <c r="D72" s="24">
        <v>0.307</v>
      </c>
      <c r="E72" s="24">
        <v>0.30499999999999999</v>
      </c>
      <c r="F72" s="24">
        <v>0.80400000000000005</v>
      </c>
      <c r="G72" s="24">
        <v>0.79600000000000004</v>
      </c>
      <c r="H72" s="24">
        <v>0.873</v>
      </c>
    </row>
    <row r="73" spans="1:8" x14ac:dyDescent="0.2">
      <c r="A73" s="25">
        <v>3.1944444444444442E-3</v>
      </c>
      <c r="B73" s="24">
        <f>B72+4</f>
        <v>276</v>
      </c>
      <c r="C73" s="24">
        <v>0.318</v>
      </c>
      <c r="D73" s="24">
        <v>0.307</v>
      </c>
      <c r="E73" s="24">
        <v>0.30499999999999999</v>
      </c>
      <c r="F73" s="24">
        <v>0.80200000000000005</v>
      </c>
      <c r="G73" s="24">
        <v>0.79400000000000004</v>
      </c>
      <c r="H73" s="24">
        <v>0.871</v>
      </c>
    </row>
    <row r="74" spans="1:8" x14ac:dyDescent="0.2">
      <c r="A74" s="25">
        <v>3.2407407407407406E-3</v>
      </c>
      <c r="B74" s="24">
        <f>B73+4</f>
        <v>280</v>
      </c>
      <c r="C74" s="24">
        <v>0.318</v>
      </c>
      <c r="D74" s="24">
        <v>0.307</v>
      </c>
      <c r="E74" s="24">
        <v>0.30499999999999999</v>
      </c>
      <c r="F74" s="24">
        <v>0.8</v>
      </c>
      <c r="G74" s="24">
        <v>0.79200000000000004</v>
      </c>
      <c r="H74" s="24">
        <v>0.86799999999999999</v>
      </c>
    </row>
    <row r="75" spans="1:8" x14ac:dyDescent="0.2">
      <c r="A75" s="25">
        <v>3.2870370370370367E-3</v>
      </c>
      <c r="B75" s="24">
        <f>B74+4</f>
        <v>284</v>
      </c>
      <c r="C75" s="24">
        <v>0.318</v>
      </c>
      <c r="D75" s="24">
        <v>0.308</v>
      </c>
      <c r="E75" s="24">
        <v>0.30499999999999999</v>
      </c>
      <c r="F75" s="24">
        <v>0.79800000000000004</v>
      </c>
      <c r="G75" s="24">
        <v>0.79</v>
      </c>
      <c r="H75" s="24">
        <v>0.86599999999999999</v>
      </c>
    </row>
    <row r="76" spans="1:8" x14ac:dyDescent="0.2">
      <c r="A76" s="25">
        <v>3.3333333333333335E-3</v>
      </c>
      <c r="B76" s="24">
        <f>B75+4</f>
        <v>288</v>
      </c>
      <c r="C76" s="24">
        <v>0.318</v>
      </c>
      <c r="D76" s="24">
        <v>0.308</v>
      </c>
      <c r="E76" s="24">
        <v>0.30499999999999999</v>
      </c>
      <c r="F76" s="24">
        <v>0.79600000000000004</v>
      </c>
      <c r="G76" s="24">
        <v>0.78800000000000003</v>
      </c>
      <c r="H76" s="24">
        <v>0.86399999999999999</v>
      </c>
    </row>
    <row r="77" spans="1:8" x14ac:dyDescent="0.2">
      <c r="A77" s="25">
        <v>3.37962962962963E-3</v>
      </c>
      <c r="B77" s="24">
        <f>B76+4</f>
        <v>292</v>
      </c>
      <c r="C77" s="24">
        <v>0.318</v>
      </c>
      <c r="D77" s="24">
        <v>0.307</v>
      </c>
      <c r="E77" s="24">
        <v>0.30499999999999999</v>
      </c>
      <c r="F77" s="24">
        <v>0.79400000000000004</v>
      </c>
      <c r="G77" s="24">
        <v>0.78600000000000003</v>
      </c>
      <c r="H77" s="24">
        <v>0.86099999999999999</v>
      </c>
    </row>
    <row r="78" spans="1:8" x14ac:dyDescent="0.2">
      <c r="A78" s="25">
        <v>3.425925925925926E-3</v>
      </c>
      <c r="B78" s="24">
        <f>B77+4</f>
        <v>296</v>
      </c>
      <c r="C78" s="24">
        <v>0.317</v>
      </c>
      <c r="D78" s="24">
        <v>0.307</v>
      </c>
      <c r="E78" s="24">
        <v>0.30499999999999999</v>
      </c>
      <c r="F78" s="24">
        <v>0.79200000000000004</v>
      </c>
      <c r="G78" s="24">
        <v>0.78500000000000003</v>
      </c>
      <c r="H78" s="24">
        <v>0.85899999999999999</v>
      </c>
    </row>
    <row r="79" spans="1:8" x14ac:dyDescent="0.2">
      <c r="A79" s="25">
        <v>3.472222222222222E-3</v>
      </c>
      <c r="B79" s="24">
        <f>B78+4</f>
        <v>300</v>
      </c>
      <c r="C79" s="24">
        <v>0.317</v>
      </c>
      <c r="D79" s="24">
        <v>0.307</v>
      </c>
      <c r="E79" s="24">
        <v>0.30499999999999999</v>
      </c>
      <c r="F79" s="24">
        <v>0.79</v>
      </c>
      <c r="G79" s="24">
        <v>0.78300000000000003</v>
      </c>
      <c r="H79" s="24">
        <v>0.85699999999999998</v>
      </c>
    </row>
  </sheetData>
  <mergeCells count="5">
    <mergeCell ref="C3:E3"/>
    <mergeCell ref="F3:H3"/>
    <mergeCell ref="K3:M3"/>
    <mergeCell ref="N3:P3"/>
    <mergeCell ref="V12:V1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unimmobilized</vt:lpstr>
      <vt:lpstr>Amino</vt:lpstr>
      <vt:lpstr>Polystyrene</vt:lpstr>
      <vt:lpstr>EpoxyButyl</vt:lpstr>
      <vt:lpstr>DVB</vt:lpstr>
      <vt:lpstr>Octadecyl</vt:lpstr>
      <vt:lpstr>Epoxy</vt:lpstr>
      <vt:lpstr>LdhA_binding_efficiency</vt:lpstr>
      <vt:lpstr>LdhA_EziG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2011-01-18T20:51:17Z</dcterms:created>
  <dcterms:modified xsi:type="dcterms:W3CDTF">2023-08-07T09:14:18Z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