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Dirks/Documents/PostDoc/Manuskripte/Immobilization Review/Excel Sortiert/Figure 1/HRP/"/>
    </mc:Choice>
  </mc:AlternateContent>
  <xr:revisionPtr revIDLastSave="0" documentId="8_{2147B1FB-8DCE-8E43-BF00-485E6036CA08}" xr6:coauthVersionLast="47" xr6:coauthVersionMax="47" xr10:uidLastSave="{00000000-0000-0000-0000-000000000000}"/>
  <bookViews>
    <workbookView xWindow="19040" yWindow="5980" windowWidth="27440" windowHeight="16560" activeTab="19" xr2:uid="{C5D7F254-581C-804E-8478-0A37191EA2BE}"/>
  </bookViews>
  <sheets>
    <sheet name="HRP_Amino_untreated" sheetId="2" r:id="rId1"/>
    <sheet name="HRP_Amino_PlasmaR1" sheetId="3" r:id="rId2"/>
    <sheet name="HRP_Amino_PlasmaR2" sheetId="4" r:id="rId3"/>
    <sheet name="HRP_Amino_PlasmaR3" sheetId="5" r:id="rId4"/>
    <sheet name="HRP_DVB_untreated" sheetId="6" r:id="rId5"/>
    <sheet name="HRP_DVB_PlasmaR1" sheetId="7" r:id="rId6"/>
    <sheet name="HRP_DVB_PlasmaR2" sheetId="8" r:id="rId7"/>
    <sheet name="HRP_DVB_PlasmaR3" sheetId="9" r:id="rId8"/>
    <sheet name="HRP_Epoxy_untreated" sheetId="10" r:id="rId9"/>
    <sheet name="HRP_Epoxy_PlasmaR1" sheetId="11" r:id="rId10"/>
    <sheet name="HRP_Epoxy_PlasmaR2" sheetId="12" r:id="rId11"/>
    <sheet name="HRP_Epoxy_PlasmaR3" sheetId="13" r:id="rId12"/>
    <sheet name="HRP_EpB_untreated" sheetId="14" r:id="rId13"/>
    <sheet name="HRP_EpB_PlasmaR1" sheetId="15" r:id="rId14"/>
    <sheet name="HRP_EpB_PlasmaR2" sheetId="16" r:id="rId15"/>
    <sheet name="HRP_EpB_PlasmaR3" sheetId="17" r:id="rId16"/>
    <sheet name="HRP_Polystyrene_untreated" sheetId="18" r:id="rId17"/>
    <sheet name="HRP_Polystyrene_PlasmaR1" sheetId="19" r:id="rId18"/>
    <sheet name="HRP_Polystyrene_PlasmaR2" sheetId="20" r:id="rId19"/>
    <sheet name="HRP_Polystyrene_PlasmaR3" sheetId="21" r:id="rId20"/>
    <sheet name="HRP_all_beads" sheetId="1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21" l="1"/>
  <c r="R3" i="21"/>
  <c r="S3" i="21"/>
  <c r="Q4" i="21"/>
  <c r="R4" i="21"/>
  <c r="S4" i="21"/>
  <c r="Q5" i="21"/>
  <c r="R5" i="21"/>
  <c r="R10" i="21" s="1"/>
  <c r="S5" i="21"/>
  <c r="Q6" i="21"/>
  <c r="R6" i="21"/>
  <c r="S6" i="21"/>
  <c r="Q7" i="21"/>
  <c r="R7" i="21"/>
  <c r="S7" i="21"/>
  <c r="Q8" i="21"/>
  <c r="R8" i="21"/>
  <c r="S8" i="21"/>
  <c r="Q3" i="20"/>
  <c r="R3" i="20"/>
  <c r="S3" i="20"/>
  <c r="Q4" i="20"/>
  <c r="R4" i="20"/>
  <c r="S4" i="20"/>
  <c r="S10" i="20" s="1"/>
  <c r="Q5" i="20"/>
  <c r="Q10" i="20" s="1"/>
  <c r="R5" i="20"/>
  <c r="S5" i="20"/>
  <c r="Q6" i="20"/>
  <c r="R6" i="20"/>
  <c r="S6" i="20"/>
  <c r="Q7" i="20"/>
  <c r="R7" i="20"/>
  <c r="S7" i="20"/>
  <c r="Q8" i="20"/>
  <c r="R8" i="20"/>
  <c r="S8" i="20"/>
  <c r="R10" i="20"/>
  <c r="Q3" i="19"/>
  <c r="R3" i="19"/>
  <c r="S3" i="19"/>
  <c r="Q4" i="19"/>
  <c r="R4" i="19"/>
  <c r="S4" i="19"/>
  <c r="Q5" i="19"/>
  <c r="R5" i="19"/>
  <c r="R10" i="19" s="1"/>
  <c r="S5" i="19"/>
  <c r="Q6" i="19"/>
  <c r="R6" i="19"/>
  <c r="S6" i="19"/>
  <c r="Q7" i="19"/>
  <c r="R7" i="19"/>
  <c r="S7" i="19"/>
  <c r="Q8" i="19"/>
  <c r="Q10" i="19" s="1"/>
  <c r="R8" i="19"/>
  <c r="S8" i="19"/>
  <c r="S10" i="19"/>
  <c r="Q3" i="18"/>
  <c r="R3" i="18"/>
  <c r="S3" i="18"/>
  <c r="Q4" i="18"/>
  <c r="R4" i="18"/>
  <c r="S4" i="18"/>
  <c r="Q5" i="18"/>
  <c r="Q10" i="18" s="1"/>
  <c r="R5" i="18"/>
  <c r="R10" i="18" s="1"/>
  <c r="S5" i="18"/>
  <c r="Q6" i="18"/>
  <c r="R6" i="18"/>
  <c r="S6" i="18"/>
  <c r="Q7" i="18"/>
  <c r="R7" i="18"/>
  <c r="S7" i="18"/>
  <c r="S10" i="18" s="1"/>
  <c r="Q8" i="18"/>
  <c r="R8" i="18"/>
  <c r="S8" i="18"/>
  <c r="Q10" i="21" l="1"/>
  <c r="S10" i="21"/>
  <c r="Q12" i="21" s="1"/>
  <c r="Q12" i="20"/>
  <c r="Q14" i="20" s="1"/>
  <c r="Q11" i="20"/>
  <c r="Q12" i="19"/>
  <c r="Q11" i="19"/>
  <c r="Q11" i="18"/>
  <c r="Q12" i="18"/>
  <c r="Q11" i="21" l="1"/>
  <c r="Q3" i="17"/>
  <c r="R3" i="17"/>
  <c r="S3" i="17"/>
  <c r="Q4" i="17"/>
  <c r="R4" i="17"/>
  <c r="S4" i="17"/>
  <c r="Q5" i="17"/>
  <c r="R5" i="17"/>
  <c r="R10" i="17" s="1"/>
  <c r="S5" i="17"/>
  <c r="Q6" i="17"/>
  <c r="R6" i="17"/>
  <c r="S6" i="17"/>
  <c r="Q7" i="17"/>
  <c r="R7" i="17"/>
  <c r="S7" i="17"/>
  <c r="Q8" i="17"/>
  <c r="R8" i="17"/>
  <c r="S8" i="17"/>
  <c r="Q3" i="16"/>
  <c r="R3" i="16"/>
  <c r="S3" i="16"/>
  <c r="Q4" i="16"/>
  <c r="R4" i="16"/>
  <c r="S4" i="16"/>
  <c r="Q5" i="16"/>
  <c r="Q10" i="16" s="1"/>
  <c r="R5" i="16"/>
  <c r="R10" i="16" s="1"/>
  <c r="S5" i="16"/>
  <c r="Q6" i="16"/>
  <c r="R6" i="16"/>
  <c r="S6" i="16"/>
  <c r="Q7" i="16"/>
  <c r="R7" i="16"/>
  <c r="S7" i="16"/>
  <c r="Q8" i="16"/>
  <c r="R8" i="16"/>
  <c r="S8" i="16"/>
  <c r="S10" i="16"/>
  <c r="R3" i="15"/>
  <c r="S3" i="15"/>
  <c r="R4" i="15"/>
  <c r="S4" i="15"/>
  <c r="R5" i="15"/>
  <c r="S5" i="15"/>
  <c r="R6" i="15"/>
  <c r="S6" i="15"/>
  <c r="S10" i="15" s="1"/>
  <c r="R7" i="15"/>
  <c r="S7" i="15"/>
  <c r="R8" i="15"/>
  <c r="S8" i="15"/>
  <c r="R10" i="15"/>
  <c r="Q3" i="14"/>
  <c r="R3" i="14"/>
  <c r="S3" i="14"/>
  <c r="Q4" i="14"/>
  <c r="R4" i="14"/>
  <c r="S4" i="14"/>
  <c r="Q5" i="14"/>
  <c r="R5" i="14"/>
  <c r="S5" i="14"/>
  <c r="Q6" i="14"/>
  <c r="R6" i="14"/>
  <c r="S6" i="14"/>
  <c r="Q7" i="14"/>
  <c r="R7" i="14"/>
  <c r="S7" i="14"/>
  <c r="Q8" i="14"/>
  <c r="R8" i="14"/>
  <c r="S8" i="14"/>
  <c r="Q10" i="14"/>
  <c r="Q11" i="14" s="1"/>
  <c r="R10" i="14"/>
  <c r="S10" i="14"/>
  <c r="Q10" i="17" l="1"/>
  <c r="Q12" i="17" s="1"/>
  <c r="S10" i="17"/>
  <c r="Q11" i="16"/>
  <c r="Q12" i="16"/>
  <c r="Q11" i="15"/>
  <c r="Q12" i="15"/>
  <c r="Q12" i="14"/>
  <c r="Q11" i="17" l="1"/>
  <c r="Q3" i="13"/>
  <c r="R3" i="13"/>
  <c r="S3" i="13"/>
  <c r="Q4" i="13"/>
  <c r="R4" i="13"/>
  <c r="S4" i="13"/>
  <c r="Q5" i="13"/>
  <c r="R5" i="13"/>
  <c r="R10" i="13" s="1"/>
  <c r="S5" i="13"/>
  <c r="Q6" i="13"/>
  <c r="R6" i="13"/>
  <c r="S6" i="13"/>
  <c r="Q7" i="13"/>
  <c r="R7" i="13"/>
  <c r="S7" i="13"/>
  <c r="S10" i="13" s="1"/>
  <c r="Q8" i="13"/>
  <c r="R8" i="13"/>
  <c r="S8" i="13"/>
  <c r="Q3" i="12"/>
  <c r="R3" i="12"/>
  <c r="S3" i="12"/>
  <c r="Q4" i="12"/>
  <c r="R4" i="12"/>
  <c r="S4" i="12"/>
  <c r="Q5" i="12"/>
  <c r="R5" i="12"/>
  <c r="S5" i="12"/>
  <c r="Q6" i="12"/>
  <c r="R6" i="12"/>
  <c r="S6" i="12"/>
  <c r="Q7" i="12"/>
  <c r="R7" i="12"/>
  <c r="S7" i="12"/>
  <c r="Q8" i="12"/>
  <c r="Q10" i="12" s="1"/>
  <c r="R8" i="12"/>
  <c r="S8" i="12"/>
  <c r="R10" i="12"/>
  <c r="S10" i="12"/>
  <c r="Q3" i="11"/>
  <c r="R3" i="11"/>
  <c r="S3" i="11"/>
  <c r="Q4" i="11"/>
  <c r="R4" i="11"/>
  <c r="S4" i="11"/>
  <c r="S10" i="11" s="1"/>
  <c r="Q5" i="11"/>
  <c r="Q10" i="11" s="1"/>
  <c r="R5" i="11"/>
  <c r="R10" i="11" s="1"/>
  <c r="S5" i="11"/>
  <c r="Q6" i="11"/>
  <c r="R6" i="11"/>
  <c r="S6" i="11"/>
  <c r="Q7" i="11"/>
  <c r="R7" i="11"/>
  <c r="S7" i="11"/>
  <c r="Q8" i="11"/>
  <c r="R8" i="11"/>
  <c r="S8" i="11"/>
  <c r="Q3" i="10"/>
  <c r="R3" i="10"/>
  <c r="S3" i="10"/>
  <c r="Q4" i="10"/>
  <c r="R4" i="10"/>
  <c r="S4" i="10"/>
  <c r="Q5" i="10"/>
  <c r="R5" i="10"/>
  <c r="R10" i="10" s="1"/>
  <c r="S5" i="10"/>
  <c r="Q6" i="10"/>
  <c r="R6" i="10"/>
  <c r="S6" i="10"/>
  <c r="Q7" i="10"/>
  <c r="R7" i="10"/>
  <c r="S7" i="10"/>
  <c r="Q8" i="10"/>
  <c r="Q10" i="10" s="1"/>
  <c r="R8" i="10"/>
  <c r="S8" i="10"/>
  <c r="S10" i="10"/>
  <c r="Q10" i="13" l="1"/>
  <c r="Q11" i="13" s="1"/>
  <c r="Q12" i="13"/>
  <c r="Q12" i="12"/>
  <c r="Q11" i="12"/>
  <c r="Q12" i="11"/>
  <c r="Q11" i="11"/>
  <c r="Q12" i="10"/>
  <c r="Q11" i="10"/>
  <c r="Q3" i="9" l="1"/>
  <c r="R3" i="9"/>
  <c r="R10" i="9" s="1"/>
  <c r="S3" i="9"/>
  <c r="Q4" i="9"/>
  <c r="R4" i="9"/>
  <c r="S4" i="9"/>
  <c r="Q5" i="9"/>
  <c r="Q10" i="9" s="1"/>
  <c r="R5" i="9"/>
  <c r="S5" i="9"/>
  <c r="Q6" i="9"/>
  <c r="R6" i="9"/>
  <c r="S6" i="9"/>
  <c r="Q7" i="9"/>
  <c r="R7" i="9"/>
  <c r="S7" i="9"/>
  <c r="Q8" i="9"/>
  <c r="R8" i="9"/>
  <c r="S8" i="9"/>
  <c r="S10" i="9"/>
  <c r="Q3" i="8"/>
  <c r="R3" i="8"/>
  <c r="S3" i="8"/>
  <c r="Q4" i="8"/>
  <c r="R4" i="8"/>
  <c r="S4" i="8"/>
  <c r="S10" i="8" s="1"/>
  <c r="Q5" i="8"/>
  <c r="Q10" i="8" s="1"/>
  <c r="R5" i="8"/>
  <c r="R10" i="8" s="1"/>
  <c r="S5" i="8"/>
  <c r="Q6" i="8"/>
  <c r="R6" i="8"/>
  <c r="S6" i="8"/>
  <c r="Q7" i="8"/>
  <c r="R7" i="8"/>
  <c r="S7" i="8"/>
  <c r="Q8" i="8"/>
  <c r="R8" i="8"/>
  <c r="S8" i="8"/>
  <c r="Q3" i="7"/>
  <c r="R3" i="7"/>
  <c r="S3" i="7"/>
  <c r="Q4" i="7"/>
  <c r="R4" i="7"/>
  <c r="R10" i="7" s="1"/>
  <c r="S4" i="7"/>
  <c r="Q5" i="7"/>
  <c r="Q10" i="7" s="1"/>
  <c r="R5" i="7"/>
  <c r="S5" i="7"/>
  <c r="Q6" i="7"/>
  <c r="R6" i="7"/>
  <c r="S6" i="7"/>
  <c r="Q7" i="7"/>
  <c r="R7" i="7"/>
  <c r="S7" i="7"/>
  <c r="S10" i="7" s="1"/>
  <c r="Q8" i="7"/>
  <c r="R8" i="7"/>
  <c r="S8" i="7"/>
  <c r="Q3" i="6"/>
  <c r="R3" i="6"/>
  <c r="S3" i="6"/>
  <c r="Q4" i="6"/>
  <c r="R4" i="6"/>
  <c r="S4" i="6"/>
  <c r="Q5" i="6"/>
  <c r="Q10" i="6" s="1"/>
  <c r="R5" i="6"/>
  <c r="R10" i="6" s="1"/>
  <c r="S5" i="6"/>
  <c r="Q6" i="6"/>
  <c r="R6" i="6"/>
  <c r="S6" i="6"/>
  <c r="Q7" i="6"/>
  <c r="R7" i="6"/>
  <c r="S7" i="6"/>
  <c r="S10" i="6" s="1"/>
  <c r="Q8" i="6"/>
  <c r="R8" i="6"/>
  <c r="S8" i="6"/>
  <c r="Q11" i="9" l="1"/>
  <c r="Q12" i="9"/>
  <c r="Q12" i="8"/>
  <c r="Q11" i="8"/>
  <c r="Q11" i="7"/>
  <c r="Q12" i="7"/>
  <c r="Q12" i="6"/>
  <c r="Q11" i="6"/>
  <c r="Q3" i="5" l="1"/>
  <c r="R3" i="5"/>
  <c r="S3" i="5"/>
  <c r="Q4" i="5"/>
  <c r="R4" i="5"/>
  <c r="S4" i="5"/>
  <c r="Q5" i="5"/>
  <c r="R5" i="5"/>
  <c r="S5" i="5"/>
  <c r="Q6" i="5"/>
  <c r="R6" i="5"/>
  <c r="S6" i="5"/>
  <c r="Q7" i="5"/>
  <c r="R7" i="5"/>
  <c r="S7" i="5"/>
  <c r="S10" i="5" s="1"/>
  <c r="Q8" i="5"/>
  <c r="R8" i="5"/>
  <c r="S8" i="5"/>
  <c r="Q3" i="4"/>
  <c r="R3" i="4"/>
  <c r="S3" i="4"/>
  <c r="Q4" i="4"/>
  <c r="R4" i="4"/>
  <c r="S4" i="4"/>
  <c r="Q5" i="4"/>
  <c r="Q10" i="4" s="1"/>
  <c r="R5" i="4"/>
  <c r="S5" i="4"/>
  <c r="Q6" i="4"/>
  <c r="R6" i="4"/>
  <c r="S6" i="4"/>
  <c r="Q7" i="4"/>
  <c r="R7" i="4"/>
  <c r="S7" i="4"/>
  <c r="S10" i="4" s="1"/>
  <c r="Q8" i="4"/>
  <c r="R8" i="4"/>
  <c r="S8" i="4"/>
  <c r="R10" i="4"/>
  <c r="Q3" i="3"/>
  <c r="R3" i="3"/>
  <c r="S3" i="3"/>
  <c r="Q4" i="3"/>
  <c r="R4" i="3"/>
  <c r="S4" i="3"/>
  <c r="Q5" i="3"/>
  <c r="R5" i="3"/>
  <c r="R10" i="3" s="1"/>
  <c r="S5" i="3"/>
  <c r="Q6" i="3"/>
  <c r="R6" i="3"/>
  <c r="S6" i="3"/>
  <c r="Q7" i="3"/>
  <c r="R7" i="3"/>
  <c r="S7" i="3"/>
  <c r="Q8" i="3"/>
  <c r="R8" i="3"/>
  <c r="S8" i="3"/>
  <c r="Q10" i="3"/>
  <c r="S10" i="3"/>
  <c r="Q3" i="2"/>
  <c r="Q10" i="2" s="1"/>
  <c r="R3" i="2"/>
  <c r="S3" i="2"/>
  <c r="Q4" i="2"/>
  <c r="R4" i="2"/>
  <c r="S4" i="2"/>
  <c r="Q5" i="2"/>
  <c r="R5" i="2"/>
  <c r="S5" i="2"/>
  <c r="Q6" i="2"/>
  <c r="R6" i="2"/>
  <c r="S6" i="2"/>
  <c r="Q7" i="2"/>
  <c r="R7" i="2"/>
  <c r="S7" i="2"/>
  <c r="Q8" i="2"/>
  <c r="R8" i="2"/>
  <c r="S8" i="2"/>
  <c r="R10" i="2"/>
  <c r="S10" i="2"/>
  <c r="Q10" i="5" l="1"/>
  <c r="R10" i="5"/>
  <c r="Q12" i="5"/>
  <c r="Q11" i="5"/>
  <c r="Q11" i="4"/>
  <c r="Q12" i="4"/>
  <c r="Q12" i="3"/>
  <c r="Q11" i="3"/>
  <c r="Q11" i="2"/>
  <c r="Q12" i="2"/>
  <c r="G28" i="1" l="1"/>
  <c r="F28" i="1"/>
  <c r="G27" i="1"/>
  <c r="F27" i="1"/>
  <c r="G26" i="1"/>
  <c r="F26" i="1"/>
  <c r="G25" i="1"/>
  <c r="F25" i="1"/>
  <c r="G24" i="1"/>
  <c r="F24" i="1"/>
  <c r="G23" i="1"/>
  <c r="F23" i="1"/>
  <c r="B6" i="1" l="1"/>
  <c r="B5" i="1"/>
  <c r="B4" i="1"/>
  <c r="B3" i="1"/>
  <c r="B13" i="1" l="1"/>
  <c r="B12" i="1"/>
  <c r="B11" i="1"/>
  <c r="B10" i="1"/>
  <c r="B20" i="1" l="1"/>
  <c r="B19" i="1"/>
  <c r="B18" i="1"/>
  <c r="B17" i="1"/>
  <c r="J6" i="1" l="1"/>
  <c r="J5" i="1"/>
  <c r="J4" i="1"/>
  <c r="J3" i="1"/>
  <c r="J13" i="1" l="1"/>
  <c r="J12" i="1"/>
  <c r="J11" i="1"/>
  <c r="J10" i="1" l="1"/>
  <c r="J20" i="1" l="1"/>
  <c r="J18" i="1"/>
  <c r="J17" i="1"/>
  <c r="L17" i="1" s="1"/>
  <c r="L18" i="1" l="1"/>
  <c r="L20" i="1"/>
  <c r="J19" i="1"/>
  <c r="L19" i="1" s="1"/>
  <c r="N17" i="1" l="1"/>
  <c r="M17" i="1"/>
  <c r="L11" i="1" l="1"/>
  <c r="L12" i="1"/>
  <c r="L13" i="1"/>
  <c r="L10" i="1"/>
  <c r="L5" i="1" l="1"/>
  <c r="L6" i="1"/>
  <c r="L3" i="1"/>
  <c r="L4" i="1"/>
  <c r="M10" i="1" l="1"/>
  <c r="N10" i="1"/>
  <c r="M3" i="1"/>
  <c r="N3" i="1"/>
  <c r="D17" i="1" l="1"/>
  <c r="D19" i="1"/>
  <c r="D18" i="1"/>
  <c r="D20" i="1"/>
  <c r="F17" i="1" l="1"/>
  <c r="E17" i="1"/>
  <c r="D10" i="1"/>
  <c r="D12" i="1" l="1"/>
  <c r="D11" i="1"/>
  <c r="D13" i="1"/>
  <c r="F10" i="1" l="1"/>
  <c r="E10" i="1" l="1"/>
  <c r="D3" i="1" l="1"/>
  <c r="D5" i="1"/>
  <c r="D6" i="1"/>
  <c r="D4" i="1"/>
  <c r="F3" i="1" l="1"/>
  <c r="E3" i="1"/>
</calcChain>
</file>

<file path=xl/sharedStrings.xml><?xml version="1.0" encoding="utf-8"?>
<sst xmlns="http://schemas.openxmlformats.org/spreadsheetml/2006/main" count="450" uniqueCount="28">
  <si>
    <t>untreated</t>
  </si>
  <si>
    <t>plasma 1</t>
  </si>
  <si>
    <t>plasma 2</t>
  </si>
  <si>
    <t>plasma 3</t>
  </si>
  <si>
    <t>Amino</t>
  </si>
  <si>
    <t>DVB</t>
  </si>
  <si>
    <t>Epoxy</t>
  </si>
  <si>
    <t>STABWN</t>
  </si>
  <si>
    <t>Epoxy Butyl</t>
  </si>
  <si>
    <t>Octadecyl</t>
  </si>
  <si>
    <t>Epoxy-Butyl</t>
  </si>
  <si>
    <t>Polystyrene</t>
  </si>
  <si>
    <t>Sample</t>
  </si>
  <si>
    <t>raw data</t>
  </si>
  <si>
    <t>Residual activity [%]</t>
  </si>
  <si>
    <t>Mean</t>
  </si>
  <si>
    <t>H</t>
  </si>
  <si>
    <t>G</t>
  </si>
  <si>
    <t>Average activity</t>
  </si>
  <si>
    <t>StabW</t>
  </si>
  <si>
    <t>raw activity</t>
  </si>
  <si>
    <t>R3</t>
  </si>
  <si>
    <t>R2</t>
  </si>
  <si>
    <t>R1</t>
  </si>
  <si>
    <t>time [s]</t>
  </si>
  <si>
    <t>OVRFLW</t>
  </si>
  <si>
    <t>Activity/Enzyme</t>
  </si>
  <si>
    <t>Final protein concentration [µM]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</si>
</sst>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5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3" borderId="2" xfId="0" applyFill="1" applyBorder="1"/>
    <xf numFmtId="0" fontId="0" fillId="3" borderId="1" xfId="0" applyFill="1" applyBorder="1"/>
    <xf numFmtId="0" fontId="0" fillId="4" borderId="2" xfId="0" applyFill="1" applyBorder="1"/>
    <xf numFmtId="0" fontId="0" fillId="4" borderId="1" xfId="0" applyFill="1" applyBorder="1"/>
    <xf numFmtId="0" fontId="0" fillId="5" borderId="2" xfId="0" applyFill="1" applyBorder="1"/>
    <xf numFmtId="0" fontId="0" fillId="5" borderId="1" xfId="0" applyFill="1" applyBorder="1"/>
    <xf numFmtId="0" fontId="1" fillId="2" borderId="2" xfId="0" applyFont="1" applyFill="1" applyBorder="1"/>
    <xf numFmtId="0" fontId="1" fillId="3" borderId="2" xfId="0" applyFont="1" applyFill="1" applyBorder="1"/>
    <xf numFmtId="0" fontId="1" fillId="4" borderId="2" xfId="0" applyFont="1" applyFill="1" applyBorder="1"/>
    <xf numFmtId="0" fontId="1" fillId="5" borderId="2" xfId="0" applyFont="1" applyFill="1" applyBorder="1"/>
    <xf numFmtId="0" fontId="0" fillId="0" borderId="1" xfId="0" applyBorder="1"/>
    <xf numFmtId="0" fontId="1" fillId="6" borderId="2" xfId="0" applyFont="1" applyFill="1" applyBorder="1"/>
    <xf numFmtId="0" fontId="0" fillId="6" borderId="2" xfId="0" applyFill="1" applyBorder="1"/>
    <xf numFmtId="0" fontId="0" fillId="6" borderId="1" xfId="0" applyFill="1" applyBorder="1"/>
    <xf numFmtId="0" fontId="1" fillId="7" borderId="2" xfId="0" applyFont="1" applyFill="1" applyBorder="1"/>
    <xf numFmtId="0" fontId="0" fillId="7" borderId="2" xfId="0" applyFill="1" applyBorder="1"/>
    <xf numFmtId="0" fontId="0" fillId="7" borderId="1" xfId="0" applyFill="1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3" xfId="0" applyBorder="1"/>
    <xf numFmtId="0" fontId="0" fillId="0" borderId="13" xfId="0" applyBorder="1"/>
    <xf numFmtId="0" fontId="1" fillId="0" borderId="7" xfId="0" applyFont="1" applyBorder="1"/>
    <xf numFmtId="0" fontId="1" fillId="0" borderId="10" xfId="0" applyFont="1" applyBorder="1"/>
    <xf numFmtId="0" fontId="1" fillId="0" borderId="12" xfId="0" applyFont="1" applyBorder="1"/>
    <xf numFmtId="0" fontId="1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0" borderId="0" xfId="1"/>
    <xf numFmtId="0" fontId="3" fillId="8" borderId="0" xfId="1" applyFont="1" applyFill="1" applyAlignment="1">
      <alignment horizontal="center" vertical="center"/>
    </xf>
    <xf numFmtId="0" fontId="4" fillId="0" borderId="0" xfId="1" applyFont="1" applyAlignment="1">
      <alignment horizontal="left" vertical="center" wrapText="1" indent="1"/>
    </xf>
    <xf numFmtId="0" fontId="6" fillId="0" borderId="14" xfId="2" applyFont="1" applyBorder="1" applyAlignment="1">
      <alignment horizontal="center" vertical="center" wrapText="1"/>
    </xf>
    <xf numFmtId="0" fontId="7" fillId="9" borderId="14" xfId="1" applyFont="1" applyFill="1" applyBorder="1" applyAlignment="1">
      <alignment horizontal="center" vertical="center" wrapText="1"/>
    </xf>
    <xf numFmtId="0" fontId="2" fillId="9" borderId="14" xfId="1" applyFill="1" applyBorder="1" applyAlignment="1">
      <alignment horizontal="left" vertical="center" wrapText="1" indent="1"/>
    </xf>
    <xf numFmtId="0" fontId="2" fillId="0" borderId="1" xfId="1" applyBorder="1"/>
    <xf numFmtId="0" fontId="3" fillId="8" borderId="1" xfId="1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</cellXfs>
  <cellStyles count="3">
    <cellStyle name="Standard" xfId="0" builtinId="0"/>
    <cellStyle name="Standard 2" xfId="1" xr:uid="{36B478B6-90B6-874C-A2EB-4AABEDD1D675}"/>
    <cellStyle name="Standard 2 2" xfId="2" xr:uid="{A5597BC5-1EDC-A348-BA31-744548CFD65F}"/>
  </cellStyles>
  <dxfs count="0"/>
  <tableStyles count="0" defaultTableStyle="TableStyleMedium2" defaultPivotStyle="PivotStyleLight16"/>
  <colors>
    <mruColors>
      <color rgb="FFFFAE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HRP_Amino_untreated!$Q$2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HRP_Amino_untreated!$P$3:$P$8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HRP_Amino_untreated!$Q$3:$Q$8</c:f>
              <c:numCache>
                <c:formatCode>General</c:formatCode>
                <c:ptCount val="6"/>
                <c:pt idx="0">
                  <c:v>0.223</c:v>
                </c:pt>
                <c:pt idx="1">
                  <c:v>0.58599999999999997</c:v>
                </c:pt>
                <c:pt idx="2">
                  <c:v>0.93400000000000005</c:v>
                </c:pt>
                <c:pt idx="3">
                  <c:v>1.3149999999999999</c:v>
                </c:pt>
                <c:pt idx="4">
                  <c:v>1.8620000000000001</c:v>
                </c:pt>
                <c:pt idx="5">
                  <c:v>2.3109999999999999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D5-0D49-9695-12E21FDAB268}"/>
            </c:ext>
          </c:extLst>
        </c:ser>
        <c:ser>
          <c:idx val="1"/>
          <c:order val="1"/>
          <c:tx>
            <c:strRef>
              <c:f>HRP_Amino_untreated!$R$2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HRP_Amino_untreated!$P$3:$P$8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HRP_Amino_untreated!$R$3:$R$8</c:f>
              <c:numCache>
                <c:formatCode>General</c:formatCode>
                <c:ptCount val="6"/>
                <c:pt idx="0">
                  <c:v>0.21</c:v>
                </c:pt>
                <c:pt idx="1">
                  <c:v>0.56200000000000006</c:v>
                </c:pt>
                <c:pt idx="2">
                  <c:v>0.83199999999999996</c:v>
                </c:pt>
                <c:pt idx="3">
                  <c:v>1.1879999999999999</c:v>
                </c:pt>
                <c:pt idx="4">
                  <c:v>1.532</c:v>
                </c:pt>
                <c:pt idx="5">
                  <c:v>1.9830000000000001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D5-0D49-9695-12E21FDAB268}"/>
            </c:ext>
          </c:extLst>
        </c:ser>
        <c:ser>
          <c:idx val="2"/>
          <c:order val="2"/>
          <c:tx>
            <c:strRef>
              <c:f>HRP_Amino_untreated!$S$2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HRP_Amino_untreated!$P$3:$P$8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HRP_Amino_untreated!$S$3:$S$8</c:f>
              <c:numCache>
                <c:formatCode>General</c:formatCode>
                <c:ptCount val="6"/>
                <c:pt idx="0">
                  <c:v>0.182</c:v>
                </c:pt>
                <c:pt idx="1">
                  <c:v>0.47499999999999998</c:v>
                </c:pt>
                <c:pt idx="2">
                  <c:v>0.753</c:v>
                </c:pt>
                <c:pt idx="3">
                  <c:v>1.073</c:v>
                </c:pt>
                <c:pt idx="4">
                  <c:v>1.454</c:v>
                </c:pt>
                <c:pt idx="5">
                  <c:v>1.9019999999999999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FD5-0D49-9695-12E21FDAB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HRP_Amino_untreated!$A$405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HRP_Epoxy_PlasmaR1!$Q$2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HRP_Epoxy_PlasmaR1!$P$3:$P$8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HRP_Epoxy_PlasmaR1!$Q$3:$Q$8</c:f>
              <c:numCache>
                <c:formatCode>General</c:formatCode>
                <c:ptCount val="6"/>
                <c:pt idx="0">
                  <c:v>0.121</c:v>
                </c:pt>
                <c:pt idx="1">
                  <c:v>0.19400000000000001</c:v>
                </c:pt>
                <c:pt idx="2">
                  <c:v>0.27300000000000002</c:v>
                </c:pt>
                <c:pt idx="3">
                  <c:v>0.36</c:v>
                </c:pt>
                <c:pt idx="4">
                  <c:v>0.46200000000000002</c:v>
                </c:pt>
                <c:pt idx="5">
                  <c:v>0.58599999999999997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16-1541-B880-CA33A9EE6F6F}"/>
            </c:ext>
          </c:extLst>
        </c:ser>
        <c:ser>
          <c:idx val="1"/>
          <c:order val="1"/>
          <c:tx>
            <c:strRef>
              <c:f>HRP_Epoxy_PlasmaR1!$R$2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HRP_Epoxy_PlasmaR1!$P$3:$P$8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HRP_Epoxy_PlasmaR1!$R$3:$R$8</c:f>
              <c:numCache>
                <c:formatCode>General</c:formatCode>
                <c:ptCount val="6"/>
                <c:pt idx="0">
                  <c:v>0.122</c:v>
                </c:pt>
                <c:pt idx="1">
                  <c:v>0.247</c:v>
                </c:pt>
                <c:pt idx="2">
                  <c:v>0.38</c:v>
                </c:pt>
                <c:pt idx="3">
                  <c:v>0.52300000000000002</c:v>
                </c:pt>
                <c:pt idx="4">
                  <c:v>0.68700000000000006</c:v>
                </c:pt>
                <c:pt idx="5">
                  <c:v>0.88100000000000001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16-1541-B880-CA33A9EE6F6F}"/>
            </c:ext>
          </c:extLst>
        </c:ser>
        <c:ser>
          <c:idx val="2"/>
          <c:order val="2"/>
          <c:tx>
            <c:strRef>
              <c:f>HRP_Epoxy_PlasmaR1!$S$2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HRP_Epoxy_PlasmaR1!$P$3:$P$8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HRP_Epoxy_PlasmaR1!$S$3:$S$8</c:f>
              <c:numCache>
                <c:formatCode>General</c:formatCode>
                <c:ptCount val="6"/>
                <c:pt idx="0">
                  <c:v>0.113</c:v>
                </c:pt>
                <c:pt idx="1">
                  <c:v>0.16600000000000001</c:v>
                </c:pt>
                <c:pt idx="2">
                  <c:v>0.221</c:v>
                </c:pt>
                <c:pt idx="3">
                  <c:v>0.28000000000000003</c:v>
                </c:pt>
                <c:pt idx="4">
                  <c:v>0.35799999999999998</c:v>
                </c:pt>
                <c:pt idx="5">
                  <c:v>0.44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B16-1541-B880-CA33A9EE6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HRP_Epoxy_PlasmaR1!$A$405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HRP_Epoxy_PlasmaR2!$Q$2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HRP_Epoxy_PlasmaR2!$P$3:$P$8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HRP_Epoxy_PlasmaR2!$Q$3:$Q$8</c:f>
              <c:numCache>
                <c:formatCode>General</c:formatCode>
                <c:ptCount val="6"/>
                <c:pt idx="0">
                  <c:v>0.11899999999999999</c:v>
                </c:pt>
                <c:pt idx="1">
                  <c:v>0.193</c:v>
                </c:pt>
                <c:pt idx="2">
                  <c:v>0.26900000000000002</c:v>
                </c:pt>
                <c:pt idx="3">
                  <c:v>0.36299999999999999</c:v>
                </c:pt>
                <c:pt idx="4">
                  <c:v>0.47199999999999998</c:v>
                </c:pt>
                <c:pt idx="5">
                  <c:v>0.623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C2-1A49-884A-705B59E4F638}"/>
            </c:ext>
          </c:extLst>
        </c:ser>
        <c:ser>
          <c:idx val="1"/>
          <c:order val="1"/>
          <c:tx>
            <c:strRef>
              <c:f>HRP_Epoxy_PlasmaR2!$R$2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HRP_Epoxy_PlasmaR2!$P$3:$P$8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HRP_Epoxy_PlasmaR2!$R$3:$R$8</c:f>
              <c:numCache>
                <c:formatCode>General</c:formatCode>
                <c:ptCount val="6"/>
                <c:pt idx="0">
                  <c:v>0.12</c:v>
                </c:pt>
                <c:pt idx="1">
                  <c:v>0.222</c:v>
                </c:pt>
                <c:pt idx="2">
                  <c:v>0.33200000000000002</c:v>
                </c:pt>
                <c:pt idx="3">
                  <c:v>0.45900000000000002</c:v>
                </c:pt>
                <c:pt idx="4">
                  <c:v>0.59299999999999997</c:v>
                </c:pt>
                <c:pt idx="5">
                  <c:v>0.79900000000000004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C2-1A49-884A-705B59E4F638}"/>
            </c:ext>
          </c:extLst>
        </c:ser>
        <c:ser>
          <c:idx val="2"/>
          <c:order val="2"/>
          <c:tx>
            <c:strRef>
              <c:f>HRP_Epoxy_PlasmaR2!$S$2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HRP_Epoxy_PlasmaR2!$P$3:$P$8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HRP_Epoxy_PlasmaR2!$S$3:$S$8</c:f>
              <c:numCache>
                <c:formatCode>General</c:formatCode>
                <c:ptCount val="6"/>
                <c:pt idx="0">
                  <c:v>0.122</c:v>
                </c:pt>
                <c:pt idx="1">
                  <c:v>0.26800000000000002</c:v>
                </c:pt>
                <c:pt idx="2">
                  <c:v>0.43099999999999999</c:v>
                </c:pt>
                <c:pt idx="3">
                  <c:v>0.61299999999999999</c:v>
                </c:pt>
                <c:pt idx="4">
                  <c:v>0.83399999999999996</c:v>
                </c:pt>
                <c:pt idx="5">
                  <c:v>0.98899999999999999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DC2-1A49-884A-705B59E4F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HRP_Epoxy_PlasmaR2!$A$405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HRP_Epoxy_PlasmaR3!$Q$2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HRP_Epoxy_PlasmaR3!$P$3:$P$8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HRP_Epoxy_PlasmaR3!$Q$3:$Q$8</c:f>
              <c:numCache>
                <c:formatCode>General</c:formatCode>
                <c:ptCount val="6"/>
                <c:pt idx="0">
                  <c:v>0.12</c:v>
                </c:pt>
                <c:pt idx="1">
                  <c:v>0.17100000000000001</c:v>
                </c:pt>
                <c:pt idx="2">
                  <c:v>0.23100000000000001</c:v>
                </c:pt>
                <c:pt idx="3">
                  <c:v>0.29399999999999998</c:v>
                </c:pt>
                <c:pt idx="4">
                  <c:v>0.36599999999999999</c:v>
                </c:pt>
                <c:pt idx="5">
                  <c:v>0.46500000000000002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1E-124D-B94B-AF6C3878B099}"/>
            </c:ext>
          </c:extLst>
        </c:ser>
        <c:ser>
          <c:idx val="1"/>
          <c:order val="1"/>
          <c:tx>
            <c:strRef>
              <c:f>HRP_Epoxy_PlasmaR3!$R$2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HRP_Epoxy_PlasmaR3!$P$3:$P$8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HRP_Epoxy_PlasmaR3!$R$3:$R$8</c:f>
              <c:numCache>
                <c:formatCode>General</c:formatCode>
                <c:ptCount val="6"/>
                <c:pt idx="0">
                  <c:v>0.11799999999999999</c:v>
                </c:pt>
                <c:pt idx="1">
                  <c:v>0.20200000000000001</c:v>
                </c:pt>
                <c:pt idx="2">
                  <c:v>0.28499999999999998</c:v>
                </c:pt>
                <c:pt idx="3">
                  <c:v>0.38600000000000001</c:v>
                </c:pt>
                <c:pt idx="4">
                  <c:v>0.49299999999999999</c:v>
                </c:pt>
                <c:pt idx="5">
                  <c:v>0.61299999999999999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11E-124D-B94B-AF6C3878B099}"/>
            </c:ext>
          </c:extLst>
        </c:ser>
        <c:ser>
          <c:idx val="2"/>
          <c:order val="2"/>
          <c:tx>
            <c:strRef>
              <c:f>HRP_Epoxy_PlasmaR3!$S$2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HRP_Epoxy_PlasmaR3!$P$3:$P$8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HRP_Epoxy_PlasmaR3!$S$3:$S$8</c:f>
              <c:numCache>
                <c:formatCode>General</c:formatCode>
                <c:ptCount val="6"/>
                <c:pt idx="0">
                  <c:v>0.11700000000000001</c:v>
                </c:pt>
                <c:pt idx="1">
                  <c:v>0.19500000000000001</c:v>
                </c:pt>
                <c:pt idx="2">
                  <c:v>0.27700000000000002</c:v>
                </c:pt>
                <c:pt idx="3">
                  <c:v>0.36899999999999999</c:v>
                </c:pt>
                <c:pt idx="4">
                  <c:v>0.49399999999999999</c:v>
                </c:pt>
                <c:pt idx="5">
                  <c:v>0.60599999999999998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11E-124D-B94B-AF6C3878B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HRP_Epoxy_PlasmaR3!$A$405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HRP_EpB_untreated!$Q$2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HRP_EpB_untreated!$P$3:$P$8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HRP_EpB_untreated!$Q$3:$Q$8</c:f>
              <c:numCache>
                <c:formatCode>General</c:formatCode>
                <c:ptCount val="6"/>
                <c:pt idx="0">
                  <c:v>0.28499999999999998</c:v>
                </c:pt>
                <c:pt idx="1">
                  <c:v>1.1180000000000001</c:v>
                </c:pt>
                <c:pt idx="2">
                  <c:v>1.833</c:v>
                </c:pt>
                <c:pt idx="3">
                  <c:v>2.5390000000000001</c:v>
                </c:pt>
                <c:pt idx="4">
                  <c:v>3.2749999999999999</c:v>
                </c:pt>
                <c:pt idx="5">
                  <c:v>3.8109999999999999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25-8142-89B4-9C0F4968DB66}"/>
            </c:ext>
          </c:extLst>
        </c:ser>
        <c:ser>
          <c:idx val="1"/>
          <c:order val="1"/>
          <c:tx>
            <c:strRef>
              <c:f>HRP_EpB_untreated!$R$2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HRP_EpB_untreated!$P$3:$P$8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HRP_EpB_untreated!$R$3:$R$8</c:f>
              <c:numCache>
                <c:formatCode>General</c:formatCode>
                <c:ptCount val="6"/>
                <c:pt idx="0">
                  <c:v>0.23699999999999999</c:v>
                </c:pt>
                <c:pt idx="1">
                  <c:v>0.79400000000000004</c:v>
                </c:pt>
                <c:pt idx="2">
                  <c:v>1.2</c:v>
                </c:pt>
                <c:pt idx="3">
                  <c:v>1.581</c:v>
                </c:pt>
                <c:pt idx="4">
                  <c:v>2.1110000000000002</c:v>
                </c:pt>
                <c:pt idx="5">
                  <c:v>2.5529999999999999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25-8142-89B4-9C0F4968DB66}"/>
            </c:ext>
          </c:extLst>
        </c:ser>
        <c:ser>
          <c:idx val="2"/>
          <c:order val="2"/>
          <c:tx>
            <c:strRef>
              <c:f>HRP_EpB_untreated!$S$2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HRP_EpB_untreated!$P$3:$P$8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HRP_EpB_untreated!$S$3:$S$8</c:f>
              <c:numCache>
                <c:formatCode>General</c:formatCode>
                <c:ptCount val="6"/>
                <c:pt idx="0">
                  <c:v>0.247</c:v>
                </c:pt>
                <c:pt idx="1">
                  <c:v>0.98899999999999999</c:v>
                </c:pt>
                <c:pt idx="2">
                  <c:v>1.5860000000000001</c:v>
                </c:pt>
                <c:pt idx="3">
                  <c:v>2.1819999999999999</c:v>
                </c:pt>
                <c:pt idx="4">
                  <c:v>2.831</c:v>
                </c:pt>
                <c:pt idx="5">
                  <c:v>3.4460000000000002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625-8142-89B4-9C0F4968D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HRP_EpB_untreated!$A$405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HRP_EpB_PlasmaR1!$Q$2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HRP_EpB_PlasmaR1!$P$3:$P$8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HRP_EpB_PlasmaR1!$Q$3:$Q$8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43-A840-9A03-0EE2DD9BABB1}"/>
            </c:ext>
          </c:extLst>
        </c:ser>
        <c:ser>
          <c:idx val="1"/>
          <c:order val="1"/>
          <c:tx>
            <c:strRef>
              <c:f>HRP_EpB_PlasmaR1!$R$2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HRP_EpB_PlasmaR1!$P$3:$P$8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HRP_EpB_PlasmaR1!$R$3:$R$8</c:f>
              <c:numCache>
                <c:formatCode>General</c:formatCode>
                <c:ptCount val="6"/>
                <c:pt idx="0">
                  <c:v>0.14099999999999999</c:v>
                </c:pt>
                <c:pt idx="1">
                  <c:v>0.60499999999999998</c:v>
                </c:pt>
                <c:pt idx="2">
                  <c:v>1.1020000000000001</c:v>
                </c:pt>
                <c:pt idx="3">
                  <c:v>1.68</c:v>
                </c:pt>
                <c:pt idx="4">
                  <c:v>2.2400000000000002</c:v>
                </c:pt>
                <c:pt idx="5">
                  <c:v>2.8980000000000001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143-A840-9A03-0EE2DD9BABB1}"/>
            </c:ext>
          </c:extLst>
        </c:ser>
        <c:ser>
          <c:idx val="2"/>
          <c:order val="2"/>
          <c:tx>
            <c:strRef>
              <c:f>HRP_EpB_PlasmaR1!$S$2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HRP_EpB_PlasmaR1!$P$3:$P$8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HRP_EpB_PlasmaR1!$S$3:$S$8</c:f>
              <c:numCache>
                <c:formatCode>General</c:formatCode>
                <c:ptCount val="6"/>
                <c:pt idx="0">
                  <c:v>0.13600000000000001</c:v>
                </c:pt>
                <c:pt idx="1">
                  <c:v>0.69299999999999995</c:v>
                </c:pt>
                <c:pt idx="2">
                  <c:v>1.2709999999999999</c:v>
                </c:pt>
                <c:pt idx="3">
                  <c:v>1.931</c:v>
                </c:pt>
                <c:pt idx="4">
                  <c:v>2.593</c:v>
                </c:pt>
                <c:pt idx="5">
                  <c:v>3.2290000000000001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143-A840-9A03-0EE2DD9BA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HRP_EpB_PlasmaR1!$A$405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HRP_EpB_PlasmaR2!$Q$2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HRP_EpB_PlasmaR2!$P$3:$P$8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HRP_EpB_PlasmaR2!$Q$3:$Q$8</c:f>
              <c:numCache>
                <c:formatCode>General</c:formatCode>
                <c:ptCount val="6"/>
                <c:pt idx="0">
                  <c:v>0.21299999999999999</c:v>
                </c:pt>
                <c:pt idx="1">
                  <c:v>0.64100000000000001</c:v>
                </c:pt>
                <c:pt idx="2">
                  <c:v>1.129</c:v>
                </c:pt>
                <c:pt idx="3">
                  <c:v>1.661</c:v>
                </c:pt>
                <c:pt idx="4">
                  <c:v>2.282</c:v>
                </c:pt>
                <c:pt idx="5">
                  <c:v>3.0529999999999999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7D-4C4D-9A4C-2B63CA3F2C16}"/>
            </c:ext>
          </c:extLst>
        </c:ser>
        <c:ser>
          <c:idx val="1"/>
          <c:order val="1"/>
          <c:tx>
            <c:strRef>
              <c:f>HRP_EpB_PlasmaR2!$R$2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HRP_EpB_PlasmaR2!$P$3:$P$8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HRP_EpB_PlasmaR2!$R$3:$R$8</c:f>
              <c:numCache>
                <c:formatCode>General</c:formatCode>
                <c:ptCount val="6"/>
                <c:pt idx="0">
                  <c:v>0.13800000000000001</c:v>
                </c:pt>
                <c:pt idx="1">
                  <c:v>0.504</c:v>
                </c:pt>
                <c:pt idx="2">
                  <c:v>0.85499999999999998</c:v>
                </c:pt>
                <c:pt idx="3">
                  <c:v>1.3049999999999999</c:v>
                </c:pt>
                <c:pt idx="4">
                  <c:v>1.744</c:v>
                </c:pt>
                <c:pt idx="5">
                  <c:v>2.331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7D-4C4D-9A4C-2B63CA3F2C16}"/>
            </c:ext>
          </c:extLst>
        </c:ser>
        <c:ser>
          <c:idx val="2"/>
          <c:order val="2"/>
          <c:tx>
            <c:strRef>
              <c:f>HRP_EpB_PlasmaR2!$S$2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HRP_EpB_PlasmaR2!$P$3:$P$8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HRP_EpB_PlasmaR2!$S$3:$S$8</c:f>
              <c:numCache>
                <c:formatCode>General</c:formatCode>
                <c:ptCount val="6"/>
                <c:pt idx="0">
                  <c:v>0.13200000000000001</c:v>
                </c:pt>
                <c:pt idx="1">
                  <c:v>0.55000000000000004</c:v>
                </c:pt>
                <c:pt idx="2">
                  <c:v>0.95899999999999996</c:v>
                </c:pt>
                <c:pt idx="3">
                  <c:v>1.4450000000000001</c:v>
                </c:pt>
                <c:pt idx="4">
                  <c:v>1.9339999999999999</c:v>
                </c:pt>
                <c:pt idx="5">
                  <c:v>2.4860000000000002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57D-4C4D-9A4C-2B63CA3F2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HRP_EpB_PlasmaR2!$A$405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HRP_EpB_PlasmaR3!$Q$2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HRP_EpB_PlasmaR3!$P$3:$P$8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HRP_EpB_PlasmaR3!$Q$3:$Q$8</c:f>
              <c:numCache>
                <c:formatCode>General</c:formatCode>
                <c:ptCount val="6"/>
                <c:pt idx="0">
                  <c:v>0.16700000000000001</c:v>
                </c:pt>
                <c:pt idx="1">
                  <c:v>0.65900000000000003</c:v>
                </c:pt>
                <c:pt idx="2">
                  <c:v>1.2</c:v>
                </c:pt>
                <c:pt idx="3">
                  <c:v>1.764</c:v>
                </c:pt>
                <c:pt idx="4">
                  <c:v>2.4500000000000002</c:v>
                </c:pt>
                <c:pt idx="5">
                  <c:v>3.1789999999999998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6D-E744-9C2B-099EB0192EBC}"/>
            </c:ext>
          </c:extLst>
        </c:ser>
        <c:ser>
          <c:idx val="1"/>
          <c:order val="1"/>
          <c:tx>
            <c:strRef>
              <c:f>HRP_EpB_PlasmaR3!$R$2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HRP_EpB_PlasmaR3!$P$3:$P$8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HRP_EpB_PlasmaR3!$R$3:$R$8</c:f>
              <c:numCache>
                <c:formatCode>General</c:formatCode>
                <c:ptCount val="6"/>
                <c:pt idx="0">
                  <c:v>0.13100000000000001</c:v>
                </c:pt>
                <c:pt idx="1">
                  <c:v>0.39800000000000002</c:v>
                </c:pt>
                <c:pt idx="2">
                  <c:v>0.66800000000000004</c:v>
                </c:pt>
                <c:pt idx="3">
                  <c:v>0.94799999999999995</c:v>
                </c:pt>
                <c:pt idx="4">
                  <c:v>1.31</c:v>
                </c:pt>
                <c:pt idx="5">
                  <c:v>1.732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6D-E744-9C2B-099EB0192EBC}"/>
            </c:ext>
          </c:extLst>
        </c:ser>
        <c:ser>
          <c:idx val="2"/>
          <c:order val="2"/>
          <c:tx>
            <c:strRef>
              <c:f>HRP_EpB_PlasmaR3!$S$2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HRP_EpB_PlasmaR3!$P$3:$P$8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HRP_EpB_PlasmaR3!$S$3:$S$8</c:f>
              <c:numCache>
                <c:formatCode>General</c:formatCode>
                <c:ptCount val="6"/>
                <c:pt idx="0">
                  <c:v>0.151</c:v>
                </c:pt>
                <c:pt idx="1">
                  <c:v>0.68799999999999994</c:v>
                </c:pt>
                <c:pt idx="2">
                  <c:v>1.2689999999999999</c:v>
                </c:pt>
                <c:pt idx="3">
                  <c:v>1.911</c:v>
                </c:pt>
                <c:pt idx="4">
                  <c:v>2.4689999999999999</c:v>
                </c:pt>
                <c:pt idx="5">
                  <c:v>3.286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06D-E744-9C2B-099EB0192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HRP_EpB_PlasmaR3!$A$405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HRP_Polystyrene_untreated!$Q$2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HRP_Polystyrene_untreated!$P$3:$P$8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HRP_Polystyrene_untreated!$Q$3:$Q$8</c:f>
              <c:numCache>
                <c:formatCode>General</c:formatCode>
                <c:ptCount val="6"/>
                <c:pt idx="0">
                  <c:v>0.128</c:v>
                </c:pt>
                <c:pt idx="1">
                  <c:v>0.438</c:v>
                </c:pt>
                <c:pt idx="2">
                  <c:v>0.64200000000000002</c:v>
                </c:pt>
                <c:pt idx="3">
                  <c:v>0.877</c:v>
                </c:pt>
                <c:pt idx="4">
                  <c:v>1.159</c:v>
                </c:pt>
                <c:pt idx="5">
                  <c:v>1.458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59-1443-89BB-C32C416DFED6}"/>
            </c:ext>
          </c:extLst>
        </c:ser>
        <c:ser>
          <c:idx val="1"/>
          <c:order val="1"/>
          <c:tx>
            <c:strRef>
              <c:f>HRP_Polystyrene_untreated!$R$2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HRP_Polystyrene_untreated!$P$3:$P$8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HRP_Polystyrene_untreated!$R$3:$R$8</c:f>
              <c:numCache>
                <c:formatCode>General</c:formatCode>
                <c:ptCount val="6"/>
                <c:pt idx="0">
                  <c:v>0.126</c:v>
                </c:pt>
                <c:pt idx="1">
                  <c:v>0.47399999999999998</c:v>
                </c:pt>
                <c:pt idx="2">
                  <c:v>0.79400000000000004</c:v>
                </c:pt>
                <c:pt idx="3">
                  <c:v>1.127</c:v>
                </c:pt>
                <c:pt idx="4">
                  <c:v>1.47</c:v>
                </c:pt>
                <c:pt idx="5">
                  <c:v>1.8360000000000001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59-1443-89BB-C32C416DFED6}"/>
            </c:ext>
          </c:extLst>
        </c:ser>
        <c:ser>
          <c:idx val="2"/>
          <c:order val="2"/>
          <c:tx>
            <c:strRef>
              <c:f>HRP_Polystyrene_untreated!$S$2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HRP_Polystyrene_untreated!$P$3:$P$8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HRP_Polystyrene_untreated!$S$3:$S$8</c:f>
              <c:numCache>
                <c:formatCode>General</c:formatCode>
                <c:ptCount val="6"/>
                <c:pt idx="0">
                  <c:v>0.121</c:v>
                </c:pt>
                <c:pt idx="1">
                  <c:v>0.39500000000000002</c:v>
                </c:pt>
                <c:pt idx="2">
                  <c:v>0.61199999999999999</c:v>
                </c:pt>
                <c:pt idx="3">
                  <c:v>0.88700000000000001</c:v>
                </c:pt>
                <c:pt idx="4">
                  <c:v>1.155</c:v>
                </c:pt>
                <c:pt idx="5">
                  <c:v>1.5189999999999999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859-1443-89BB-C32C416DF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HRP_Polystyrene_untreated!$A$405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HRP_Polystyrene_PlasmaR1!$Q$2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HRP_Polystyrene_PlasmaR1!$P$3:$P$8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HRP_Polystyrene_PlasmaR1!$Q$3:$Q$8</c:f>
              <c:numCache>
                <c:formatCode>General</c:formatCode>
                <c:ptCount val="6"/>
                <c:pt idx="0">
                  <c:v>0.127</c:v>
                </c:pt>
                <c:pt idx="1">
                  <c:v>0.23100000000000001</c:v>
                </c:pt>
                <c:pt idx="2">
                  <c:v>0.34399999999999997</c:v>
                </c:pt>
                <c:pt idx="3">
                  <c:v>0.46899999999999997</c:v>
                </c:pt>
                <c:pt idx="4">
                  <c:v>0.58899999999999997</c:v>
                </c:pt>
                <c:pt idx="5">
                  <c:v>0.76100000000000001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61-5742-B6DB-9B1AF5BF08E1}"/>
            </c:ext>
          </c:extLst>
        </c:ser>
        <c:ser>
          <c:idx val="1"/>
          <c:order val="1"/>
          <c:tx>
            <c:strRef>
              <c:f>HRP_Polystyrene_PlasmaR1!$R$2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HRP_Polystyrene_PlasmaR1!$P$3:$P$8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HRP_Polystyrene_PlasmaR1!$R$3:$R$8</c:f>
              <c:numCache>
                <c:formatCode>General</c:formatCode>
                <c:ptCount val="6"/>
                <c:pt idx="0">
                  <c:v>0.115</c:v>
                </c:pt>
                <c:pt idx="1">
                  <c:v>0.24099999999999999</c:v>
                </c:pt>
                <c:pt idx="2">
                  <c:v>0.35599999999999998</c:v>
                </c:pt>
                <c:pt idx="3">
                  <c:v>0.48</c:v>
                </c:pt>
                <c:pt idx="4">
                  <c:v>0.61199999999999999</c:v>
                </c:pt>
                <c:pt idx="5">
                  <c:v>0.78300000000000003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61-5742-B6DB-9B1AF5BF08E1}"/>
            </c:ext>
          </c:extLst>
        </c:ser>
        <c:ser>
          <c:idx val="2"/>
          <c:order val="2"/>
          <c:tx>
            <c:strRef>
              <c:f>HRP_Polystyrene_PlasmaR1!$S$2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HRP_Polystyrene_PlasmaR1!$P$3:$P$8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HRP_Polystyrene_PlasmaR1!$S$3:$S$8</c:f>
              <c:numCache>
                <c:formatCode>General</c:formatCode>
                <c:ptCount val="6"/>
                <c:pt idx="0">
                  <c:v>0.11700000000000001</c:v>
                </c:pt>
                <c:pt idx="1">
                  <c:v>0.27</c:v>
                </c:pt>
                <c:pt idx="2">
                  <c:v>0.42399999999999999</c:v>
                </c:pt>
                <c:pt idx="3">
                  <c:v>0.57099999999999995</c:v>
                </c:pt>
                <c:pt idx="4">
                  <c:v>0.72499999999999998</c:v>
                </c:pt>
                <c:pt idx="5">
                  <c:v>0.86499999999999999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761-5742-B6DB-9B1AF5BF0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HRP_Polystyrene_PlasmaR1!$A$405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HRP_Polystyrene_PlasmaR2!$Q$2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HRP_Polystyrene_PlasmaR2!$P$3:$P$8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HRP_Polystyrene_PlasmaR2!$Q$3:$Q$8</c:f>
              <c:numCache>
                <c:formatCode>General</c:formatCode>
                <c:ptCount val="6"/>
                <c:pt idx="0">
                  <c:v>0.11</c:v>
                </c:pt>
                <c:pt idx="1">
                  <c:v>0.23699999999999999</c:v>
                </c:pt>
                <c:pt idx="2">
                  <c:v>0.35399999999999998</c:v>
                </c:pt>
                <c:pt idx="3">
                  <c:v>0.47699999999999998</c:v>
                </c:pt>
                <c:pt idx="4">
                  <c:v>0.63100000000000001</c:v>
                </c:pt>
                <c:pt idx="5">
                  <c:v>0.77600000000000002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87-DF4F-8DA2-EBB0E395C078}"/>
            </c:ext>
          </c:extLst>
        </c:ser>
        <c:ser>
          <c:idx val="1"/>
          <c:order val="1"/>
          <c:tx>
            <c:strRef>
              <c:f>HRP_Polystyrene_PlasmaR2!$R$2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HRP_Polystyrene_PlasmaR2!$P$3:$P$8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HRP_Polystyrene_PlasmaR2!$R$3:$R$8</c:f>
              <c:numCache>
                <c:formatCode>General</c:formatCode>
                <c:ptCount val="6"/>
                <c:pt idx="0">
                  <c:v>0.11600000000000001</c:v>
                </c:pt>
                <c:pt idx="1">
                  <c:v>0.22800000000000001</c:v>
                </c:pt>
                <c:pt idx="2">
                  <c:v>0.32800000000000001</c:v>
                </c:pt>
                <c:pt idx="3">
                  <c:v>0.438</c:v>
                </c:pt>
                <c:pt idx="4">
                  <c:v>0.58199999999999996</c:v>
                </c:pt>
                <c:pt idx="5">
                  <c:v>0.70899999999999996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87-DF4F-8DA2-EBB0E395C078}"/>
            </c:ext>
          </c:extLst>
        </c:ser>
        <c:ser>
          <c:idx val="2"/>
          <c:order val="2"/>
          <c:tx>
            <c:strRef>
              <c:f>HRP_Polystyrene_PlasmaR2!$S$2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HRP_Polystyrene_PlasmaR2!$P$3:$P$8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HRP_Polystyrene_PlasmaR2!$S$3:$S$8</c:f>
              <c:numCache>
                <c:formatCode>General</c:formatCode>
                <c:ptCount val="6"/>
                <c:pt idx="0">
                  <c:v>0.127</c:v>
                </c:pt>
                <c:pt idx="1">
                  <c:v>0.29099999999999998</c:v>
                </c:pt>
                <c:pt idx="2">
                  <c:v>0.41599999999999998</c:v>
                </c:pt>
                <c:pt idx="3">
                  <c:v>0.55400000000000005</c:v>
                </c:pt>
                <c:pt idx="4">
                  <c:v>0.71799999999999997</c:v>
                </c:pt>
                <c:pt idx="5">
                  <c:v>0.89100000000000001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A87-DF4F-8DA2-EBB0E395C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HRP_Polystyrene_PlasmaR2!$A$405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HRP_Amino_PlasmaR1!$Q$2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HRP_Amino_PlasmaR1!$P$3:$P$8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HRP_Amino_PlasmaR1!$Q$3:$Q$8</c:f>
              <c:numCache>
                <c:formatCode>General</c:formatCode>
                <c:ptCount val="6"/>
                <c:pt idx="0">
                  <c:v>0.127</c:v>
                </c:pt>
                <c:pt idx="1">
                  <c:v>0.32300000000000001</c:v>
                </c:pt>
                <c:pt idx="2">
                  <c:v>0.54500000000000004</c:v>
                </c:pt>
                <c:pt idx="3">
                  <c:v>0.77800000000000002</c:v>
                </c:pt>
                <c:pt idx="4">
                  <c:v>1.117</c:v>
                </c:pt>
                <c:pt idx="5">
                  <c:v>1.448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9E-1C48-98DE-D82480187F59}"/>
            </c:ext>
          </c:extLst>
        </c:ser>
        <c:ser>
          <c:idx val="1"/>
          <c:order val="1"/>
          <c:tx>
            <c:strRef>
              <c:f>HRP_Amino_PlasmaR1!$R$2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HRP_Amino_PlasmaR1!$P$3:$P$8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HRP_Amino_PlasmaR1!$R$3:$R$8</c:f>
              <c:numCache>
                <c:formatCode>General</c:formatCode>
                <c:ptCount val="6"/>
                <c:pt idx="0">
                  <c:v>0.127</c:v>
                </c:pt>
                <c:pt idx="1">
                  <c:v>0.36799999999999999</c:v>
                </c:pt>
                <c:pt idx="2">
                  <c:v>0.65700000000000003</c:v>
                </c:pt>
                <c:pt idx="3">
                  <c:v>1.008</c:v>
                </c:pt>
                <c:pt idx="4">
                  <c:v>1.417</c:v>
                </c:pt>
                <c:pt idx="5">
                  <c:v>1.913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9E-1C48-98DE-D82480187F59}"/>
            </c:ext>
          </c:extLst>
        </c:ser>
        <c:ser>
          <c:idx val="2"/>
          <c:order val="2"/>
          <c:tx>
            <c:strRef>
              <c:f>HRP_Amino_PlasmaR1!$S$2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HRP_Amino_PlasmaR1!$P$3:$P$8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HRP_Amino_PlasmaR1!$S$3:$S$8</c:f>
              <c:numCache>
                <c:formatCode>General</c:formatCode>
                <c:ptCount val="6"/>
                <c:pt idx="0">
                  <c:v>0.129</c:v>
                </c:pt>
                <c:pt idx="1">
                  <c:v>0.42499999999999999</c:v>
                </c:pt>
                <c:pt idx="2">
                  <c:v>0.752</c:v>
                </c:pt>
                <c:pt idx="3">
                  <c:v>1.1559999999999999</c:v>
                </c:pt>
                <c:pt idx="4">
                  <c:v>1.64</c:v>
                </c:pt>
                <c:pt idx="5">
                  <c:v>2.1640000000000001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D9E-1C48-98DE-D82480187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HRP_Amino_PlasmaR1!$A$405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HRP_Polystyrene_PlasmaR3!$Q$2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HRP_Polystyrene_PlasmaR3!$P$3:$P$8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HRP_Polystyrene_PlasmaR3!$Q$3:$Q$8</c:f>
              <c:numCache>
                <c:formatCode>General</c:formatCode>
                <c:ptCount val="6"/>
                <c:pt idx="0">
                  <c:v>0.113</c:v>
                </c:pt>
                <c:pt idx="1">
                  <c:v>0.183</c:v>
                </c:pt>
                <c:pt idx="2">
                  <c:v>0.251</c:v>
                </c:pt>
                <c:pt idx="3">
                  <c:v>0.32300000000000001</c:v>
                </c:pt>
                <c:pt idx="4">
                  <c:v>0.41099999999999998</c:v>
                </c:pt>
                <c:pt idx="5">
                  <c:v>0.51600000000000001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C7-BD47-8389-CF7C9BA30F28}"/>
            </c:ext>
          </c:extLst>
        </c:ser>
        <c:ser>
          <c:idx val="1"/>
          <c:order val="1"/>
          <c:tx>
            <c:strRef>
              <c:f>HRP_Polystyrene_PlasmaR3!$R$2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HRP_Polystyrene_PlasmaR3!$P$3:$P$8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HRP_Polystyrene_PlasmaR3!$R$3:$R$8</c:f>
              <c:numCache>
                <c:formatCode>General</c:formatCode>
                <c:ptCount val="6"/>
                <c:pt idx="0">
                  <c:v>0.111</c:v>
                </c:pt>
                <c:pt idx="1">
                  <c:v>0.224</c:v>
                </c:pt>
                <c:pt idx="2">
                  <c:v>0.32300000000000001</c:v>
                </c:pt>
                <c:pt idx="3">
                  <c:v>0.42799999999999999</c:v>
                </c:pt>
                <c:pt idx="4">
                  <c:v>0.55200000000000005</c:v>
                </c:pt>
                <c:pt idx="5">
                  <c:v>0.68400000000000005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C7-BD47-8389-CF7C9BA30F28}"/>
            </c:ext>
          </c:extLst>
        </c:ser>
        <c:ser>
          <c:idx val="2"/>
          <c:order val="2"/>
          <c:tx>
            <c:strRef>
              <c:f>HRP_Polystyrene_PlasmaR3!$S$2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HRP_Polystyrene_PlasmaR3!$P$3:$P$8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HRP_Polystyrene_PlasmaR3!$S$3:$S$8</c:f>
              <c:numCache>
                <c:formatCode>General</c:formatCode>
                <c:ptCount val="6"/>
                <c:pt idx="0">
                  <c:v>0.111</c:v>
                </c:pt>
                <c:pt idx="1">
                  <c:v>0.20300000000000001</c:v>
                </c:pt>
                <c:pt idx="2">
                  <c:v>0.28100000000000003</c:v>
                </c:pt>
                <c:pt idx="3">
                  <c:v>0.37</c:v>
                </c:pt>
                <c:pt idx="4">
                  <c:v>0.47</c:v>
                </c:pt>
                <c:pt idx="5">
                  <c:v>0.56299999999999994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9C7-BD47-8389-CF7C9BA30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HRP_Polystyrene_PlasmaR3!$A$405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HRP_all_beads!$G$23:$G$28</c:f>
                <c:numCache>
                  <c:formatCode>General</c:formatCode>
                  <c:ptCount val="6"/>
                  <c:pt idx="0">
                    <c:v>11.684020957329812</c:v>
                  </c:pt>
                  <c:pt idx="1">
                    <c:v>9.8102411348662368</c:v>
                  </c:pt>
                  <c:pt idx="2">
                    <c:v>7.088645878877883</c:v>
                  </c:pt>
                  <c:pt idx="3">
                    <c:v>10.43882201785739</c:v>
                  </c:pt>
                  <c:pt idx="4">
                    <c:v>6.5495878871486823</c:v>
                  </c:pt>
                  <c:pt idx="5">
                    <c:v>12.969669418711387</c:v>
                  </c:pt>
                </c:numCache>
              </c:numRef>
            </c:plus>
            <c:minus>
              <c:numRef>
                <c:f>HRP_all_beads!$G$23:$G$28</c:f>
                <c:numCache>
                  <c:formatCode>General</c:formatCode>
                  <c:ptCount val="6"/>
                  <c:pt idx="0">
                    <c:v>11.684020957329812</c:v>
                  </c:pt>
                  <c:pt idx="1">
                    <c:v>9.8102411348662368</c:v>
                  </c:pt>
                  <c:pt idx="2">
                    <c:v>7.088645878877883</c:v>
                  </c:pt>
                  <c:pt idx="3">
                    <c:v>10.43882201785739</c:v>
                  </c:pt>
                  <c:pt idx="4">
                    <c:v>6.5495878871486823</c:v>
                  </c:pt>
                  <c:pt idx="5">
                    <c:v>12.969669418711387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HRP_all_beads!$E$23:$E$28</c:f>
              <c:strCache>
                <c:ptCount val="6"/>
                <c:pt idx="0">
                  <c:v>Amino</c:v>
                </c:pt>
                <c:pt idx="1">
                  <c:v>Epoxy</c:v>
                </c:pt>
                <c:pt idx="2">
                  <c:v>Epoxy-Butyl</c:v>
                </c:pt>
                <c:pt idx="3">
                  <c:v>DVB</c:v>
                </c:pt>
                <c:pt idx="4">
                  <c:v>Polystyrene</c:v>
                </c:pt>
                <c:pt idx="5">
                  <c:v>Octadecyl</c:v>
                </c:pt>
              </c:strCache>
            </c:strRef>
          </c:cat>
          <c:val>
            <c:numRef>
              <c:f>HRP_all_beads!$F$23:$F$28</c:f>
              <c:numCache>
                <c:formatCode>General</c:formatCode>
                <c:ptCount val="6"/>
                <c:pt idx="0">
                  <c:v>82.822165281983587</c:v>
                </c:pt>
                <c:pt idx="1">
                  <c:v>52.994978756276566</c:v>
                </c:pt>
                <c:pt idx="2">
                  <c:v>88.333386381479841</c:v>
                </c:pt>
                <c:pt idx="3">
                  <c:v>60.826506980353123</c:v>
                </c:pt>
                <c:pt idx="4">
                  <c:v>41.671043417366946</c:v>
                </c:pt>
                <c:pt idx="5">
                  <c:v>81.543526372579123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66-6148-8D5A-22149E74B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1684559"/>
        <c:axId val="1723807999"/>
      </c:barChart>
      <c:catAx>
        <c:axId val="1721684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23807999"/>
        <c:crosses val="autoZero"/>
        <c:auto val="1"/>
        <c:lblAlgn val="ctr"/>
        <c:lblOffset val="100"/>
        <c:noMultiLvlLbl val="0"/>
      </c:catAx>
      <c:valAx>
        <c:axId val="172380799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resdiual activity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21684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HRP_Amino_PlasmaR2!$Q$2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HRP_Amino_PlasmaR2!$P$3:$P$8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HRP_Amino_PlasmaR2!$Q$3:$Q$8</c:f>
              <c:numCache>
                <c:formatCode>General</c:formatCode>
                <c:ptCount val="6"/>
                <c:pt idx="0">
                  <c:v>0.13500000000000001</c:v>
                </c:pt>
                <c:pt idx="1">
                  <c:v>0.44600000000000001</c:v>
                </c:pt>
                <c:pt idx="2">
                  <c:v>0.82199999999999995</c:v>
                </c:pt>
                <c:pt idx="3">
                  <c:v>1.292</c:v>
                </c:pt>
                <c:pt idx="4">
                  <c:v>1.847</c:v>
                </c:pt>
                <c:pt idx="5">
                  <c:v>2.4830000000000001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83-1A4C-9DAC-FB49011B57E1}"/>
            </c:ext>
          </c:extLst>
        </c:ser>
        <c:ser>
          <c:idx val="1"/>
          <c:order val="1"/>
          <c:tx>
            <c:strRef>
              <c:f>HRP_Amino_PlasmaR2!$R$2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HRP_Amino_PlasmaR2!$P$3:$P$8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HRP_Amino_PlasmaR2!$R$3:$R$8</c:f>
              <c:numCache>
                <c:formatCode>General</c:formatCode>
                <c:ptCount val="6"/>
                <c:pt idx="0">
                  <c:v>0.12</c:v>
                </c:pt>
                <c:pt idx="1">
                  <c:v>0.27400000000000002</c:v>
                </c:pt>
                <c:pt idx="2">
                  <c:v>0.45200000000000001</c:v>
                </c:pt>
                <c:pt idx="3">
                  <c:v>0.68200000000000005</c:v>
                </c:pt>
                <c:pt idx="4">
                  <c:v>0.94799999999999995</c:v>
                </c:pt>
                <c:pt idx="5">
                  <c:v>1.276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83-1A4C-9DAC-FB49011B57E1}"/>
            </c:ext>
          </c:extLst>
        </c:ser>
        <c:ser>
          <c:idx val="2"/>
          <c:order val="2"/>
          <c:tx>
            <c:strRef>
              <c:f>HRP_Amino_PlasmaR2!$S$2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HRP_Amino_PlasmaR2!$P$3:$P$8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HRP_Amino_PlasmaR2!$S$3:$S$8</c:f>
              <c:numCache>
                <c:formatCode>General</c:formatCode>
                <c:ptCount val="6"/>
                <c:pt idx="0">
                  <c:v>0.122</c:v>
                </c:pt>
                <c:pt idx="1">
                  <c:v>0.30499999999999999</c:v>
                </c:pt>
                <c:pt idx="2">
                  <c:v>0.52900000000000003</c:v>
                </c:pt>
                <c:pt idx="3">
                  <c:v>0.81</c:v>
                </c:pt>
                <c:pt idx="4">
                  <c:v>1.1379999999999999</c:v>
                </c:pt>
                <c:pt idx="5">
                  <c:v>1.569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483-1A4C-9DAC-FB49011B5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HRP_Amino_PlasmaR2!$A$405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HRP_Amino_PlasmaR3!$Q$2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HRP_Amino_PlasmaR3!$P$3:$P$8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HRP_Amino_PlasmaR3!$Q$3:$Q$8</c:f>
              <c:numCache>
                <c:formatCode>General</c:formatCode>
                <c:ptCount val="6"/>
                <c:pt idx="0">
                  <c:v>0.13300000000000001</c:v>
                </c:pt>
                <c:pt idx="1">
                  <c:v>0.313</c:v>
                </c:pt>
                <c:pt idx="2">
                  <c:v>0.54</c:v>
                </c:pt>
                <c:pt idx="3">
                  <c:v>0.79500000000000004</c:v>
                </c:pt>
                <c:pt idx="4">
                  <c:v>0.995</c:v>
                </c:pt>
                <c:pt idx="5">
                  <c:v>1.4410000000000001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F0-6F45-A0F0-ECD9E8B53815}"/>
            </c:ext>
          </c:extLst>
        </c:ser>
        <c:ser>
          <c:idx val="1"/>
          <c:order val="1"/>
          <c:tx>
            <c:strRef>
              <c:f>HRP_Amino_PlasmaR3!$R$2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HRP_Amino_PlasmaR3!$P$3:$P$8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HRP_Amino_PlasmaR3!$R$3:$R$8</c:f>
              <c:numCache>
                <c:formatCode>General</c:formatCode>
                <c:ptCount val="6"/>
                <c:pt idx="0">
                  <c:v>0.122</c:v>
                </c:pt>
                <c:pt idx="1">
                  <c:v>0.28199999999999997</c:v>
                </c:pt>
                <c:pt idx="2">
                  <c:v>0.46200000000000002</c:v>
                </c:pt>
                <c:pt idx="3">
                  <c:v>0.67800000000000005</c:v>
                </c:pt>
                <c:pt idx="4">
                  <c:v>0.83399999999999996</c:v>
                </c:pt>
                <c:pt idx="5">
                  <c:v>1.2130000000000001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F0-6F45-A0F0-ECD9E8B53815}"/>
            </c:ext>
          </c:extLst>
        </c:ser>
        <c:ser>
          <c:idx val="2"/>
          <c:order val="2"/>
          <c:tx>
            <c:strRef>
              <c:f>HRP_Amino_PlasmaR3!$S$2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HRP_Amino_PlasmaR3!$P$3:$P$8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HRP_Amino_PlasmaR3!$S$3:$S$8</c:f>
              <c:numCache>
                <c:formatCode>General</c:formatCode>
                <c:ptCount val="6"/>
                <c:pt idx="0">
                  <c:v>0.124</c:v>
                </c:pt>
                <c:pt idx="1">
                  <c:v>0.33500000000000002</c:v>
                </c:pt>
                <c:pt idx="2">
                  <c:v>0.57099999999999995</c:v>
                </c:pt>
                <c:pt idx="3">
                  <c:v>0.85699999999999998</c:v>
                </c:pt>
                <c:pt idx="4">
                  <c:v>1.0429999999999999</c:v>
                </c:pt>
                <c:pt idx="5">
                  <c:v>1.542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4F0-6F45-A0F0-ECD9E8B53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HRP_Amino_PlasmaR3!$A$405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HRP_DVB_untreated!$Q$2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HRP_DVB_untreated!$P$3:$P$8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HRP_DVB_untreated!$Q$3:$Q$8</c:f>
              <c:numCache>
                <c:formatCode>General</c:formatCode>
                <c:ptCount val="6"/>
                <c:pt idx="0">
                  <c:v>0.57699999999999996</c:v>
                </c:pt>
                <c:pt idx="1">
                  <c:v>1.431</c:v>
                </c:pt>
                <c:pt idx="2">
                  <c:v>1.925</c:v>
                </c:pt>
                <c:pt idx="3">
                  <c:v>2.3029999999999999</c:v>
                </c:pt>
                <c:pt idx="4">
                  <c:v>2.8119999999999998</c:v>
                </c:pt>
                <c:pt idx="5">
                  <c:v>3.0859999999999999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E3-334C-A70F-6123DB9796BE}"/>
            </c:ext>
          </c:extLst>
        </c:ser>
        <c:ser>
          <c:idx val="1"/>
          <c:order val="1"/>
          <c:tx>
            <c:strRef>
              <c:f>HRP_DVB_untreated!$R$2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HRP_DVB_untreated!$P$3:$P$8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HRP_DVB_untreated!$R$3:$R$8</c:f>
              <c:numCache>
                <c:formatCode>General</c:formatCode>
                <c:ptCount val="6"/>
                <c:pt idx="0">
                  <c:v>0.49299999999999999</c:v>
                </c:pt>
                <c:pt idx="1">
                  <c:v>1.621</c:v>
                </c:pt>
                <c:pt idx="2">
                  <c:v>2.3580000000000001</c:v>
                </c:pt>
                <c:pt idx="3">
                  <c:v>2.9529999999999998</c:v>
                </c:pt>
                <c:pt idx="4">
                  <c:v>3.4790000000000001</c:v>
                </c:pt>
                <c:pt idx="5">
                  <c:v>3.8570000000000002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1E3-334C-A70F-6123DB9796BE}"/>
            </c:ext>
          </c:extLst>
        </c:ser>
        <c:ser>
          <c:idx val="2"/>
          <c:order val="2"/>
          <c:tx>
            <c:strRef>
              <c:f>HRP_DVB_untreated!$S$2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HRP_DVB_untreated!$P$3:$P$8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HRP_DVB_untreated!$S$3:$S$8</c:f>
              <c:numCache>
                <c:formatCode>General</c:formatCode>
                <c:ptCount val="6"/>
                <c:pt idx="0">
                  <c:v>0.47899999999999998</c:v>
                </c:pt>
                <c:pt idx="1">
                  <c:v>1.327</c:v>
                </c:pt>
                <c:pt idx="2">
                  <c:v>1.782</c:v>
                </c:pt>
                <c:pt idx="3">
                  <c:v>2.222</c:v>
                </c:pt>
                <c:pt idx="4">
                  <c:v>2.5459999999999998</c:v>
                </c:pt>
                <c:pt idx="5">
                  <c:v>2.9039999999999999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1E3-334C-A70F-6123DB979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HRP_DVB_untreated!$A$405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HRP_DVB_PlasmaR1!$Q$2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HRP_DVB_PlasmaR1!$P$3:$P$8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HRP_DVB_PlasmaR1!$Q$3:$Q$8</c:f>
              <c:numCache>
                <c:formatCode>General</c:formatCode>
                <c:ptCount val="6"/>
                <c:pt idx="0">
                  <c:v>0.222</c:v>
                </c:pt>
                <c:pt idx="1">
                  <c:v>0.69899999999999995</c:v>
                </c:pt>
                <c:pt idx="2">
                  <c:v>1.079</c:v>
                </c:pt>
                <c:pt idx="3">
                  <c:v>1.502</c:v>
                </c:pt>
                <c:pt idx="4">
                  <c:v>2.0710000000000002</c:v>
                </c:pt>
                <c:pt idx="5">
                  <c:v>2.5910000000000002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5C-DF4D-BFFA-ACF59DB049AB}"/>
            </c:ext>
          </c:extLst>
        </c:ser>
        <c:ser>
          <c:idx val="1"/>
          <c:order val="1"/>
          <c:tx>
            <c:strRef>
              <c:f>HRP_DVB_PlasmaR1!$R$2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HRP_DVB_PlasmaR1!$P$3:$P$8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HRP_DVB_PlasmaR1!$R$3:$R$8</c:f>
              <c:numCache>
                <c:formatCode>General</c:formatCode>
                <c:ptCount val="6"/>
                <c:pt idx="0">
                  <c:v>0.21199999999999999</c:v>
                </c:pt>
                <c:pt idx="1">
                  <c:v>0.56200000000000006</c:v>
                </c:pt>
                <c:pt idx="2">
                  <c:v>0.85799999999999998</c:v>
                </c:pt>
                <c:pt idx="3">
                  <c:v>1.127</c:v>
                </c:pt>
                <c:pt idx="4">
                  <c:v>1.4850000000000001</c:v>
                </c:pt>
                <c:pt idx="5">
                  <c:v>1.8069999999999999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E5C-DF4D-BFFA-ACF59DB049AB}"/>
            </c:ext>
          </c:extLst>
        </c:ser>
        <c:ser>
          <c:idx val="2"/>
          <c:order val="2"/>
          <c:tx>
            <c:strRef>
              <c:f>HRP_DVB_PlasmaR1!$S$2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HRP_DVB_PlasmaR1!$P$3:$P$8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HRP_DVB_PlasmaR1!$S$3:$S$8</c:f>
              <c:numCache>
                <c:formatCode>General</c:formatCode>
                <c:ptCount val="6"/>
                <c:pt idx="0">
                  <c:v>0.182</c:v>
                </c:pt>
                <c:pt idx="1">
                  <c:v>0.56499999999999995</c:v>
                </c:pt>
                <c:pt idx="2">
                  <c:v>0.92400000000000004</c:v>
                </c:pt>
                <c:pt idx="3">
                  <c:v>1.294</c:v>
                </c:pt>
                <c:pt idx="4">
                  <c:v>1.7669999999999999</c:v>
                </c:pt>
                <c:pt idx="5">
                  <c:v>2.206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E5C-DF4D-BFFA-ACF59DB04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HRP_DVB_PlasmaR1!$A$405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HRP_DVB_PlasmaR2!$Q$2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HRP_DVB_PlasmaR2!$P$3:$P$8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HRP_DVB_PlasmaR2!$Q$3:$Q$8</c:f>
              <c:numCache>
                <c:formatCode>General</c:formatCode>
                <c:ptCount val="6"/>
                <c:pt idx="0">
                  <c:v>0.185</c:v>
                </c:pt>
                <c:pt idx="1">
                  <c:v>0.47</c:v>
                </c:pt>
                <c:pt idx="2">
                  <c:v>0.69199999999999995</c:v>
                </c:pt>
                <c:pt idx="3">
                  <c:v>0.95299999999999996</c:v>
                </c:pt>
                <c:pt idx="4">
                  <c:v>1.2470000000000001</c:v>
                </c:pt>
                <c:pt idx="5">
                  <c:v>1.61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28-674E-B38B-2D816E5B7149}"/>
            </c:ext>
          </c:extLst>
        </c:ser>
        <c:ser>
          <c:idx val="1"/>
          <c:order val="1"/>
          <c:tx>
            <c:strRef>
              <c:f>HRP_DVB_PlasmaR2!$R$2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HRP_DVB_PlasmaR2!$P$3:$P$8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HRP_DVB_PlasmaR2!$R$3:$R$8</c:f>
              <c:numCache>
                <c:formatCode>General</c:formatCode>
                <c:ptCount val="6"/>
                <c:pt idx="0">
                  <c:v>0.193</c:v>
                </c:pt>
                <c:pt idx="1">
                  <c:v>0.51500000000000001</c:v>
                </c:pt>
                <c:pt idx="2">
                  <c:v>0.78300000000000003</c:v>
                </c:pt>
                <c:pt idx="3">
                  <c:v>1.115</c:v>
                </c:pt>
                <c:pt idx="4">
                  <c:v>1.381</c:v>
                </c:pt>
                <c:pt idx="5">
                  <c:v>1.7549999999999999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28-674E-B38B-2D816E5B7149}"/>
            </c:ext>
          </c:extLst>
        </c:ser>
        <c:ser>
          <c:idx val="2"/>
          <c:order val="2"/>
          <c:tx>
            <c:strRef>
              <c:f>HRP_DVB_PlasmaR2!$S$2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HRP_DVB_PlasmaR2!$P$3:$P$8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HRP_DVB_PlasmaR2!$S$3:$S$8</c:f>
              <c:numCache>
                <c:formatCode>General</c:formatCode>
                <c:ptCount val="6"/>
                <c:pt idx="0">
                  <c:v>0.22800000000000001</c:v>
                </c:pt>
                <c:pt idx="1">
                  <c:v>0.64400000000000002</c:v>
                </c:pt>
                <c:pt idx="2">
                  <c:v>1.0009999999999999</c:v>
                </c:pt>
                <c:pt idx="3">
                  <c:v>1.339</c:v>
                </c:pt>
                <c:pt idx="4">
                  <c:v>1.7509999999999999</c:v>
                </c:pt>
                <c:pt idx="5">
                  <c:v>2.2240000000000002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328-674E-B38B-2D816E5B7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HRP_DVB_PlasmaR2!$A$405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HRP_DVB_PlasmaR3!$Q$2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HRP_DVB_PlasmaR3!$P$3:$P$8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HRP_DVB_PlasmaR3!$Q$3:$Q$8</c:f>
              <c:numCache>
                <c:formatCode>General</c:formatCode>
                <c:ptCount val="6"/>
                <c:pt idx="0">
                  <c:v>0.13400000000000001</c:v>
                </c:pt>
                <c:pt idx="1">
                  <c:v>0.31</c:v>
                </c:pt>
                <c:pt idx="2">
                  <c:v>0.48</c:v>
                </c:pt>
                <c:pt idx="3">
                  <c:v>0.66500000000000004</c:v>
                </c:pt>
                <c:pt idx="4">
                  <c:v>0.85899999999999999</c:v>
                </c:pt>
                <c:pt idx="5">
                  <c:v>1.1180000000000001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6B-6348-ABF7-4AFEA79A71DE}"/>
            </c:ext>
          </c:extLst>
        </c:ser>
        <c:ser>
          <c:idx val="1"/>
          <c:order val="1"/>
          <c:tx>
            <c:strRef>
              <c:f>HRP_DVB_PlasmaR3!$R$2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HRP_DVB_PlasmaR3!$P$3:$P$8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HRP_DVB_PlasmaR3!$R$3:$R$8</c:f>
              <c:numCache>
                <c:formatCode>General</c:formatCode>
                <c:ptCount val="6"/>
                <c:pt idx="0">
                  <c:v>0.17499999999999999</c:v>
                </c:pt>
                <c:pt idx="1">
                  <c:v>0.53200000000000003</c:v>
                </c:pt>
                <c:pt idx="2">
                  <c:v>0.877</c:v>
                </c:pt>
                <c:pt idx="3">
                  <c:v>1.286</c:v>
                </c:pt>
                <c:pt idx="4">
                  <c:v>1.635</c:v>
                </c:pt>
                <c:pt idx="5">
                  <c:v>2.0649999999999999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6B-6348-ABF7-4AFEA79A71DE}"/>
            </c:ext>
          </c:extLst>
        </c:ser>
        <c:ser>
          <c:idx val="2"/>
          <c:order val="2"/>
          <c:tx>
            <c:strRef>
              <c:f>HRP_DVB_PlasmaR3!$S$2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HRP_DVB_PlasmaR3!$P$3:$P$8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HRP_DVB_PlasmaR3!$S$3:$S$8</c:f>
              <c:numCache>
                <c:formatCode>General</c:formatCode>
                <c:ptCount val="6"/>
                <c:pt idx="0">
                  <c:v>0.13700000000000001</c:v>
                </c:pt>
                <c:pt idx="1">
                  <c:v>0.32900000000000001</c:v>
                </c:pt>
                <c:pt idx="2">
                  <c:v>0.498</c:v>
                </c:pt>
                <c:pt idx="3">
                  <c:v>0.70299999999999996</c:v>
                </c:pt>
                <c:pt idx="4">
                  <c:v>0.90400000000000003</c:v>
                </c:pt>
                <c:pt idx="5">
                  <c:v>1.1879999999999999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86B-6348-ABF7-4AFEA79A7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HRP_DVB_PlasmaR3!$A$405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HRP_Epoxy_untreated!$Q$2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HRP_Epoxy_untreated!$P$3:$P$8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HRP_Epoxy_untreated!$Q$3:$Q$8</c:f>
              <c:numCache>
                <c:formatCode>General</c:formatCode>
                <c:ptCount val="6"/>
                <c:pt idx="0">
                  <c:v>0.309</c:v>
                </c:pt>
                <c:pt idx="1">
                  <c:v>0.68400000000000005</c:v>
                </c:pt>
                <c:pt idx="2">
                  <c:v>0.95599999999999996</c:v>
                </c:pt>
                <c:pt idx="3">
                  <c:v>1.1990000000000001</c:v>
                </c:pt>
                <c:pt idx="4">
                  <c:v>1.47</c:v>
                </c:pt>
                <c:pt idx="5">
                  <c:v>1.8129999999999999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24-AB40-840F-257ADB30D695}"/>
            </c:ext>
          </c:extLst>
        </c:ser>
        <c:ser>
          <c:idx val="1"/>
          <c:order val="1"/>
          <c:tx>
            <c:strRef>
              <c:f>HRP_Epoxy_untreated!$R$2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HRP_Epoxy_untreated!$P$3:$P$8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HRP_Epoxy_untreated!$R$3:$R$8</c:f>
              <c:numCache>
                <c:formatCode>General</c:formatCode>
                <c:ptCount val="6"/>
                <c:pt idx="0">
                  <c:v>0.32200000000000001</c:v>
                </c:pt>
                <c:pt idx="1">
                  <c:v>0.61499999999999999</c:v>
                </c:pt>
                <c:pt idx="2">
                  <c:v>0.80400000000000005</c:v>
                </c:pt>
                <c:pt idx="3">
                  <c:v>0.89100000000000001</c:v>
                </c:pt>
                <c:pt idx="4">
                  <c:v>1.123</c:v>
                </c:pt>
                <c:pt idx="5">
                  <c:v>1.2849999999999999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24-AB40-840F-257ADB30D695}"/>
            </c:ext>
          </c:extLst>
        </c:ser>
        <c:ser>
          <c:idx val="2"/>
          <c:order val="2"/>
          <c:tx>
            <c:strRef>
              <c:f>HRP_Epoxy_untreated!$S$2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HRP_Epoxy_untreated!$P$3:$P$8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HRP_Epoxy_untreated!$S$3:$S$8</c:f>
              <c:numCache>
                <c:formatCode>General</c:formatCode>
                <c:ptCount val="6"/>
                <c:pt idx="0">
                  <c:v>0.28899999999999998</c:v>
                </c:pt>
                <c:pt idx="1">
                  <c:v>0.48299999999999998</c:v>
                </c:pt>
                <c:pt idx="2">
                  <c:v>0.61099999999999999</c:v>
                </c:pt>
                <c:pt idx="3">
                  <c:v>0.77500000000000002</c:v>
                </c:pt>
                <c:pt idx="4">
                  <c:v>0.88100000000000001</c:v>
                </c:pt>
                <c:pt idx="5">
                  <c:v>1.0229999999999999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24-AB40-840F-257ADB30D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HRP_Epoxy_untreated!$A$405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16</xdr:row>
      <xdr:rowOff>95250</xdr:rowOff>
    </xdr:from>
    <xdr:to>
      <xdr:col>18</xdr:col>
      <xdr:colOff>624300</xdr:colOff>
      <xdr:row>31</xdr:row>
      <xdr:rowOff>117750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0DBC286-CBBB-744C-8A24-2E92B28EBF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16</xdr:row>
      <xdr:rowOff>95250</xdr:rowOff>
    </xdr:from>
    <xdr:to>
      <xdr:col>18</xdr:col>
      <xdr:colOff>624300</xdr:colOff>
      <xdr:row>31</xdr:row>
      <xdr:rowOff>117750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7FC559B-4C9F-784F-B1E7-AAFF37757C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16</xdr:row>
      <xdr:rowOff>95250</xdr:rowOff>
    </xdr:from>
    <xdr:to>
      <xdr:col>18</xdr:col>
      <xdr:colOff>624300</xdr:colOff>
      <xdr:row>31</xdr:row>
      <xdr:rowOff>117750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1D20833-C9EF-6F48-8022-D02645E2B6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16</xdr:row>
      <xdr:rowOff>95250</xdr:rowOff>
    </xdr:from>
    <xdr:to>
      <xdr:col>18</xdr:col>
      <xdr:colOff>624300</xdr:colOff>
      <xdr:row>31</xdr:row>
      <xdr:rowOff>117750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75B9FCA-96B2-574B-8070-597CD70468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16</xdr:row>
      <xdr:rowOff>95250</xdr:rowOff>
    </xdr:from>
    <xdr:to>
      <xdr:col>18</xdr:col>
      <xdr:colOff>624300</xdr:colOff>
      <xdr:row>31</xdr:row>
      <xdr:rowOff>117750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8EEC78B-432F-E042-B5E1-10C0777111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16</xdr:row>
      <xdr:rowOff>95250</xdr:rowOff>
    </xdr:from>
    <xdr:to>
      <xdr:col>18</xdr:col>
      <xdr:colOff>624300</xdr:colOff>
      <xdr:row>31</xdr:row>
      <xdr:rowOff>117750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4D8BA88-8533-4D4D-98F4-78BAB17F7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16</xdr:row>
      <xdr:rowOff>95250</xdr:rowOff>
    </xdr:from>
    <xdr:to>
      <xdr:col>18</xdr:col>
      <xdr:colOff>624300</xdr:colOff>
      <xdr:row>31</xdr:row>
      <xdr:rowOff>117750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3A5678A-7DC3-A341-89D5-C0737CE580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16</xdr:row>
      <xdr:rowOff>95250</xdr:rowOff>
    </xdr:from>
    <xdr:to>
      <xdr:col>18</xdr:col>
      <xdr:colOff>624300</xdr:colOff>
      <xdr:row>31</xdr:row>
      <xdr:rowOff>117750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7C75F89-9DF2-6B49-A168-DF3150F74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16</xdr:row>
      <xdr:rowOff>95250</xdr:rowOff>
    </xdr:from>
    <xdr:to>
      <xdr:col>18</xdr:col>
      <xdr:colOff>624300</xdr:colOff>
      <xdr:row>31</xdr:row>
      <xdr:rowOff>117750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8470B8F-E3EA-B142-9AF7-F1FC3B751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16</xdr:row>
      <xdr:rowOff>95250</xdr:rowOff>
    </xdr:from>
    <xdr:to>
      <xdr:col>18</xdr:col>
      <xdr:colOff>624300</xdr:colOff>
      <xdr:row>31</xdr:row>
      <xdr:rowOff>117750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5F07BCA-FCF4-024C-91E7-90DE3A8877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16</xdr:row>
      <xdr:rowOff>95250</xdr:rowOff>
    </xdr:from>
    <xdr:to>
      <xdr:col>18</xdr:col>
      <xdr:colOff>624300</xdr:colOff>
      <xdr:row>31</xdr:row>
      <xdr:rowOff>117750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DD0D218-911D-6642-AA3D-B4D7080944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16</xdr:row>
      <xdr:rowOff>95250</xdr:rowOff>
    </xdr:from>
    <xdr:to>
      <xdr:col>18</xdr:col>
      <xdr:colOff>624300</xdr:colOff>
      <xdr:row>31</xdr:row>
      <xdr:rowOff>117750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F78416A-16B4-9A47-8466-09FE943E4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16</xdr:row>
      <xdr:rowOff>95250</xdr:rowOff>
    </xdr:from>
    <xdr:to>
      <xdr:col>18</xdr:col>
      <xdr:colOff>624300</xdr:colOff>
      <xdr:row>31</xdr:row>
      <xdr:rowOff>117750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3ACD6FD-C1A2-2D46-B873-D569B25428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22</xdr:row>
      <xdr:rowOff>19050</xdr:rowOff>
    </xdr:from>
    <xdr:to>
      <xdr:col>14</xdr:col>
      <xdr:colOff>0</xdr:colOff>
      <xdr:row>37</xdr:row>
      <xdr:rowOff>38100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35A5650-60EE-4C48-ABE4-B1A0700B63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16</xdr:row>
      <xdr:rowOff>95250</xdr:rowOff>
    </xdr:from>
    <xdr:to>
      <xdr:col>18</xdr:col>
      <xdr:colOff>624300</xdr:colOff>
      <xdr:row>31</xdr:row>
      <xdr:rowOff>117750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B230243-A4DD-9D4C-8C8E-E137116CB6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16</xdr:row>
      <xdr:rowOff>95250</xdr:rowOff>
    </xdr:from>
    <xdr:to>
      <xdr:col>18</xdr:col>
      <xdr:colOff>624300</xdr:colOff>
      <xdr:row>31</xdr:row>
      <xdr:rowOff>117750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FADFA3E-7573-F840-AA14-96CD3E1964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16</xdr:row>
      <xdr:rowOff>95250</xdr:rowOff>
    </xdr:from>
    <xdr:to>
      <xdr:col>18</xdr:col>
      <xdr:colOff>624300</xdr:colOff>
      <xdr:row>31</xdr:row>
      <xdr:rowOff>117750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2DB49B9-10A6-0F49-84E2-C52E2F48BD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16</xdr:row>
      <xdr:rowOff>95250</xdr:rowOff>
    </xdr:from>
    <xdr:to>
      <xdr:col>18</xdr:col>
      <xdr:colOff>624300</xdr:colOff>
      <xdr:row>31</xdr:row>
      <xdr:rowOff>117750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1D58383-1453-2E40-8EC2-DCED307869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16</xdr:row>
      <xdr:rowOff>95250</xdr:rowOff>
    </xdr:from>
    <xdr:to>
      <xdr:col>18</xdr:col>
      <xdr:colOff>624300</xdr:colOff>
      <xdr:row>31</xdr:row>
      <xdr:rowOff>117750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B578F5C-6F12-C546-A0E4-B7EC46735F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16</xdr:row>
      <xdr:rowOff>95250</xdr:rowOff>
    </xdr:from>
    <xdr:to>
      <xdr:col>18</xdr:col>
      <xdr:colOff>624300</xdr:colOff>
      <xdr:row>31</xdr:row>
      <xdr:rowOff>117750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5C36CF1-521B-294E-A25A-9A19F78F93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16</xdr:row>
      <xdr:rowOff>95250</xdr:rowOff>
    </xdr:from>
    <xdr:to>
      <xdr:col>18</xdr:col>
      <xdr:colOff>624300</xdr:colOff>
      <xdr:row>31</xdr:row>
      <xdr:rowOff>117750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A50AD60-2A55-1341-AEB5-7888D9855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Dirks/Documents/PostDoc/Manuskripte/Immobilization%20Review/Excel%20Sortiert/HRP_Amino_raw_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Dirks/Documents/PostDoc/Manuskripte/Immobilization%20Review/Excel%20Sortiert/HRP_EpoxyButyl_raw_da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Dirks/Documents/PostDoc/Manuskripte/Immobilization%20Review/Excel%20Sortiert/HRP_DVB_raw_dat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Dirks/Documents/PostDoc/Manuskripte/Immobilization%20Review/Excel%20Sortiert/HRP_Polystyrene_raw_dat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Dirks/Documents/PostDoc/Manuskripte/Immobilization%20Review/Excel%20Sortiert/HRP_Epoxy_raw_dat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kroben-server/Bandow%20Lab%20Users/Tim%20Dirks/PhD/PhD/PhD_Everything/Ergebnisse/Immobilisierung/HRP%20Tim/2020_07_17%20HRP%20ABTS%20kinetic%20assays/Octadecyl/Aktivta&#776;t%20octadecyl%20untre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P_Amino_untreated"/>
      <sheetName val="HRP_Amino_PlasmaR1"/>
      <sheetName val="HRP_Amino_PlasmaR2"/>
      <sheetName val="HRP_Amino_PlasmaR3"/>
    </sheetNames>
    <sheetDataSet>
      <sheetData sheetId="0">
        <row r="12">
          <cell r="Q12">
            <v>3.0664285714285719E-3</v>
          </cell>
        </row>
      </sheetData>
      <sheetData sheetId="1">
        <row r="12">
          <cell r="Q12">
            <v>2.8469841269841271E-3</v>
          </cell>
        </row>
      </sheetData>
      <sheetData sheetId="2">
        <row r="12">
          <cell r="Q12">
            <v>2.7349206349206352E-3</v>
          </cell>
        </row>
      </sheetData>
      <sheetData sheetId="3">
        <row r="12">
          <cell r="Q12">
            <v>2.0371428571428572E-3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P_EpB_untreated"/>
      <sheetName val="HRP_EpB_PlasmaR1"/>
      <sheetName val="HRP_EpB_PlasmaR2"/>
      <sheetName val="HRP_EpB_PlasmaR3"/>
    </sheetNames>
    <sheetDataSet>
      <sheetData sheetId="0">
        <row r="12">
          <cell r="Q12">
            <v>4.9869841269841271E-3</v>
          </cell>
        </row>
      </sheetData>
      <sheetData sheetId="1">
        <row r="12">
          <cell r="Q12">
            <v>4.8920238095238096E-3</v>
          </cell>
        </row>
      </sheetData>
      <sheetData sheetId="2">
        <row r="12">
          <cell r="Q12">
            <v>4.0633333333333329E-3</v>
          </cell>
        </row>
      </sheetData>
      <sheetData sheetId="3">
        <row r="2">
          <cell r="Q2" t="str">
            <v>R1</v>
          </cell>
        </row>
        <row r="12">
          <cell r="Q12">
            <v>4.2601587301587312E-3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P_DVB_untreated"/>
      <sheetName val="HRP_DVB_PlasmaR1"/>
      <sheetName val="HRP_DVB_PlasmaR2"/>
      <sheetName val="HRP_DVB_PlasmaR3"/>
    </sheetNames>
    <sheetDataSet>
      <sheetData sheetId="0">
        <row r="12">
          <cell r="Q12">
            <v>4.4664285714285726E-3</v>
          </cell>
        </row>
      </sheetData>
      <sheetData sheetId="1">
        <row r="12">
          <cell r="Q12">
            <v>3.2930952380952386E-3</v>
          </cell>
        </row>
      </sheetData>
      <sheetData sheetId="2">
        <row r="12">
          <cell r="Q12">
            <v>2.7060317460317462E-3</v>
          </cell>
        </row>
      </sheetData>
      <sheetData sheetId="3">
        <row r="12">
          <cell r="Q12">
            <v>2.1511904761904762E-3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P_Polystyrene_untreated"/>
      <sheetName val="HRP_Polystyrene_PlasmaR1"/>
      <sheetName val="HRP_Polystyrene_PlasmaR2"/>
      <sheetName val="HRP_Polystyrene_PlasmaR3"/>
    </sheetNames>
    <sheetDataSet>
      <sheetData sheetId="0">
        <row r="12">
          <cell r="Q12">
            <v>2.4177777777777778E-3</v>
          </cell>
        </row>
      </sheetData>
      <sheetData sheetId="1">
        <row r="12">
          <cell r="Q12">
            <v>1.1268253968253967E-3</v>
          </cell>
        </row>
      </sheetData>
      <sheetData sheetId="2">
        <row r="12">
          <cell r="Q12">
            <v>1.1119841269841269E-3</v>
          </cell>
        </row>
      </sheetData>
      <sheetData sheetId="3">
        <row r="12">
          <cell r="Q12">
            <v>7.8373015873015874E-4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P_Epoxy_untreated"/>
      <sheetName val="HRP_Epoxy_PlasmaR1"/>
      <sheetName val="HRP_Epoxy_PlasmaR2"/>
      <sheetName val="HRP_Epoxy_PlasmaR3"/>
    </sheetNames>
    <sheetDataSet>
      <sheetData sheetId="0">
        <row r="12">
          <cell r="Q12">
            <v>1.712301587301587E-3</v>
          </cell>
        </row>
      </sheetData>
      <sheetData sheetId="1">
        <row r="12">
          <cell r="Q12">
            <v>8.526984126984127E-4</v>
          </cell>
        </row>
      </sheetData>
      <sheetData sheetId="2">
        <row r="12">
          <cell r="Q12">
            <v>1.1349999999999999E-3</v>
          </cell>
        </row>
      </sheetData>
      <sheetData sheetId="3">
        <row r="12">
          <cell r="Q12">
            <v>7.346031746031746E-4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P_Octadecyl_untreated"/>
      <sheetName val="HRP_Octadecyl_PlasmaR1"/>
      <sheetName val="HRP_Octadecyl_PlasmaR2"/>
      <sheetName val="HRP_Octadecyl_PlasmaR3"/>
    </sheetNames>
    <sheetDataSet>
      <sheetData sheetId="0">
        <row r="12">
          <cell r="Q12">
            <v>6.7179365079365087E-3</v>
          </cell>
        </row>
      </sheetData>
      <sheetData sheetId="1">
        <row r="12">
          <cell r="Q12">
            <v>5.654841269841269E-3</v>
          </cell>
        </row>
      </sheetData>
      <sheetData sheetId="2">
        <row r="12">
          <cell r="Q12">
            <v>6.4457142857142855E-3</v>
          </cell>
        </row>
      </sheetData>
      <sheetData sheetId="3">
        <row r="12">
          <cell r="Q12">
            <v>4.3335714285714288E-3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B10BE-3EC2-E342-B8D0-1D4D2C767C6D}">
  <dimension ref="A1:S23"/>
  <sheetViews>
    <sheetView workbookViewId="0">
      <selection activeCell="O20" sqref="O20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50">
        <v>0.223</v>
      </c>
      <c r="C2" s="50">
        <v>0.21</v>
      </c>
      <c r="D2" s="50">
        <v>0.182</v>
      </c>
      <c r="E2" s="50">
        <v>5.0999999999999997E-2</v>
      </c>
      <c r="F2" s="50">
        <v>5.0999999999999997E-2</v>
      </c>
      <c r="G2" s="50">
        <v>5.0999999999999997E-2</v>
      </c>
      <c r="H2" s="50">
        <v>5.0999999999999997E-2</v>
      </c>
      <c r="I2" s="50">
        <v>5.1999999999999998E-2</v>
      </c>
      <c r="J2" s="50">
        <v>5.1999999999999998E-2</v>
      </c>
      <c r="K2" s="50">
        <v>5.0999999999999997E-2</v>
      </c>
      <c r="L2" s="50">
        <v>5.0999999999999997E-2</v>
      </c>
      <c r="M2" s="50">
        <v>5.0999999999999997E-2</v>
      </c>
      <c r="N2" s="40">
        <v>405</v>
      </c>
      <c r="P2" s="46" t="s">
        <v>24</v>
      </c>
      <c r="Q2" s="44" t="s">
        <v>23</v>
      </c>
      <c r="R2" s="44" t="s">
        <v>22</v>
      </c>
      <c r="S2" s="44" t="s">
        <v>21</v>
      </c>
    </row>
    <row r="3" spans="1:19" x14ac:dyDescent="0.2">
      <c r="A3" s="42" t="s">
        <v>16</v>
      </c>
      <c r="B3" s="50">
        <v>5.0999999999999997E-2</v>
      </c>
      <c r="C3" s="50">
        <v>5.0999999999999997E-2</v>
      </c>
      <c r="D3" s="50">
        <v>5.0999999999999997E-2</v>
      </c>
      <c r="E3" s="50">
        <v>5.0999999999999997E-2</v>
      </c>
      <c r="F3" s="50">
        <v>5.0999999999999997E-2</v>
      </c>
      <c r="G3" s="50">
        <v>5.0999999999999997E-2</v>
      </c>
      <c r="H3" s="50">
        <v>5.0999999999999997E-2</v>
      </c>
      <c r="I3" s="50">
        <v>5.0999999999999997E-2</v>
      </c>
      <c r="J3" s="50">
        <v>5.0999999999999997E-2</v>
      </c>
      <c r="K3" s="50">
        <v>5.0999999999999997E-2</v>
      </c>
      <c r="L3" s="50">
        <v>5.0999999999999997E-2</v>
      </c>
      <c r="M3" s="50">
        <v>5.0999999999999997E-2</v>
      </c>
      <c r="N3" s="40">
        <v>405</v>
      </c>
      <c r="P3" s="46">
        <v>0</v>
      </c>
      <c r="Q3" s="44">
        <f>B2</f>
        <v>0.223</v>
      </c>
      <c r="R3" s="44">
        <f>C2</f>
        <v>0.21</v>
      </c>
      <c r="S3" s="44">
        <f>D2</f>
        <v>0.182</v>
      </c>
    </row>
    <row r="4" spans="1:19" x14ac:dyDescent="0.2">
      <c r="P4" s="45">
        <v>120</v>
      </c>
      <c r="Q4" s="44">
        <f>E6</f>
        <v>0.58599999999999997</v>
      </c>
      <c r="R4" s="44">
        <f>F6</f>
        <v>0.56200000000000006</v>
      </c>
      <c r="S4" s="44">
        <f>G6</f>
        <v>0.47499999999999998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0.93400000000000005</v>
      </c>
      <c r="R5" s="44">
        <f>I10</f>
        <v>0.83199999999999996</v>
      </c>
      <c r="S5" s="44">
        <f>J10</f>
        <v>0.753</v>
      </c>
    </row>
    <row r="6" spans="1:19" x14ac:dyDescent="0.2">
      <c r="A6" s="42" t="s">
        <v>17</v>
      </c>
      <c r="B6" s="50">
        <v>0.45500000000000002</v>
      </c>
      <c r="C6" s="49">
        <v>0.45</v>
      </c>
      <c r="D6" s="49">
        <v>0.36</v>
      </c>
      <c r="E6" s="49">
        <v>0.58599999999999997</v>
      </c>
      <c r="F6" s="49">
        <v>0.56200000000000006</v>
      </c>
      <c r="G6" s="49">
        <v>0.47499999999999998</v>
      </c>
      <c r="H6" s="49">
        <v>5.0999999999999997E-2</v>
      </c>
      <c r="I6" s="49">
        <v>5.0999999999999997E-2</v>
      </c>
      <c r="J6" s="49">
        <v>5.1999999999999998E-2</v>
      </c>
      <c r="K6" s="49">
        <v>5.0999999999999997E-2</v>
      </c>
      <c r="L6" s="49">
        <v>5.0999999999999997E-2</v>
      </c>
      <c r="M6" s="49">
        <v>5.0999999999999997E-2</v>
      </c>
      <c r="N6" s="40">
        <v>405</v>
      </c>
      <c r="P6" s="45">
        <v>360</v>
      </c>
      <c r="Q6" s="44">
        <f>K14</f>
        <v>1.3149999999999999</v>
      </c>
      <c r="R6" s="44">
        <f>L14</f>
        <v>1.1879999999999999</v>
      </c>
      <c r="S6" s="44">
        <f>M14</f>
        <v>1.073</v>
      </c>
    </row>
    <row r="7" spans="1:19" x14ac:dyDescent="0.2">
      <c r="A7" s="42" t="s">
        <v>16</v>
      </c>
      <c r="B7" s="48">
        <v>5.0999999999999997E-2</v>
      </c>
      <c r="C7" s="47">
        <v>5.0999999999999997E-2</v>
      </c>
      <c r="D7" s="47">
        <v>5.0999999999999997E-2</v>
      </c>
      <c r="E7" s="47">
        <v>5.0999999999999997E-2</v>
      </c>
      <c r="F7" s="47">
        <v>5.0999999999999997E-2</v>
      </c>
      <c r="G7" s="47">
        <v>5.0999999999999997E-2</v>
      </c>
      <c r="H7" s="47">
        <v>5.0999999999999997E-2</v>
      </c>
      <c r="I7" s="47">
        <v>5.0999999999999997E-2</v>
      </c>
      <c r="J7" s="47">
        <v>5.0999999999999997E-2</v>
      </c>
      <c r="K7" s="47">
        <v>5.0999999999999997E-2</v>
      </c>
      <c r="L7" s="47">
        <v>5.0999999999999997E-2</v>
      </c>
      <c r="M7" s="47">
        <v>5.0999999999999997E-2</v>
      </c>
      <c r="N7" s="40">
        <v>405</v>
      </c>
      <c r="P7" s="46">
        <v>480</v>
      </c>
      <c r="Q7" s="44">
        <f>B19</f>
        <v>1.8620000000000001</v>
      </c>
      <c r="R7" s="44">
        <f>C19</f>
        <v>1.532</v>
      </c>
      <c r="S7" s="44">
        <f>D19</f>
        <v>1.454</v>
      </c>
    </row>
    <row r="8" spans="1:19" x14ac:dyDescent="0.2">
      <c r="P8" s="45">
        <v>600</v>
      </c>
      <c r="Q8" s="44">
        <f>E23</f>
        <v>2.3109999999999999</v>
      </c>
      <c r="R8" s="44">
        <f>F23</f>
        <v>1.9830000000000001</v>
      </c>
      <c r="S8" s="44">
        <f>G23</f>
        <v>1.9019999999999999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0.64400000000000002</v>
      </c>
      <c r="C10" s="41">
        <v>0.64700000000000002</v>
      </c>
      <c r="D10" s="41">
        <v>0.505</v>
      </c>
      <c r="E10" s="41">
        <v>0.61</v>
      </c>
      <c r="F10" s="41">
        <v>0.59599999999999997</v>
      </c>
      <c r="G10" s="41">
        <v>0.49399999999999999</v>
      </c>
      <c r="H10" s="41">
        <v>0.93400000000000005</v>
      </c>
      <c r="I10" s="41">
        <v>0.83199999999999996</v>
      </c>
      <c r="J10" s="41">
        <v>0.753</v>
      </c>
      <c r="K10" s="41">
        <v>5.0999999999999997E-2</v>
      </c>
      <c r="L10" s="41">
        <v>5.0999999999999997E-2</v>
      </c>
      <c r="M10" s="41">
        <v>5.0999999999999997E-2</v>
      </c>
      <c r="N10" s="40">
        <v>405</v>
      </c>
      <c r="P10" s="38" t="s">
        <v>20</v>
      </c>
      <c r="Q10" s="38">
        <f>SLOPE(Q3:Q8,$P$3:$P$8)</f>
        <v>3.4878571428571424E-3</v>
      </c>
      <c r="R10" s="38">
        <f>SLOPE(R3:R8,$P$3:$P$8)</f>
        <v>2.8883333333333339E-3</v>
      </c>
      <c r="S10" s="38">
        <f>SLOPE(S3:S8,$P$3:$P$8)</f>
        <v>2.8230952380952383E-3</v>
      </c>
    </row>
    <row r="11" spans="1:19" x14ac:dyDescent="0.2">
      <c r="A11" s="42" t="s">
        <v>16</v>
      </c>
      <c r="B11" s="41">
        <v>5.0999999999999997E-2</v>
      </c>
      <c r="C11" s="41">
        <v>5.0999999999999997E-2</v>
      </c>
      <c r="D11" s="41">
        <v>5.0999999999999997E-2</v>
      </c>
      <c r="E11" s="41">
        <v>5.0999999999999997E-2</v>
      </c>
      <c r="F11" s="41">
        <v>5.0999999999999997E-2</v>
      </c>
      <c r="G11" s="41">
        <v>5.0999999999999997E-2</v>
      </c>
      <c r="H11" s="41">
        <v>5.0999999999999997E-2</v>
      </c>
      <c r="I11" s="41">
        <v>5.0999999999999997E-2</v>
      </c>
      <c r="J11" s="41">
        <v>5.0999999999999997E-2</v>
      </c>
      <c r="K11" s="41">
        <v>5.0999999999999997E-2</v>
      </c>
      <c r="L11" s="41">
        <v>5.0999999999999997E-2</v>
      </c>
      <c r="M11" s="41">
        <v>5.0999999999999997E-2</v>
      </c>
      <c r="N11" s="40">
        <v>405</v>
      </c>
      <c r="P11" s="38" t="s">
        <v>19</v>
      </c>
      <c r="Q11" s="38">
        <f>_xlfn.STDEV.P(Q10:S10)</f>
        <v>2.9918281242947791E-4</v>
      </c>
    </row>
    <row r="12" spans="1:19" x14ac:dyDescent="0.2">
      <c r="P12" s="38" t="s">
        <v>18</v>
      </c>
      <c r="Q12" s="38">
        <f>AVERAGE(Q10:S10)</f>
        <v>3.0664285714285719E-3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0.83199999999999996</v>
      </c>
      <c r="C14" s="41">
        <v>0.84</v>
      </c>
      <c r="D14" s="41">
        <v>0.64300000000000002</v>
      </c>
      <c r="E14" s="41">
        <v>0.63500000000000001</v>
      </c>
      <c r="F14" s="41">
        <v>0.61099999999999999</v>
      </c>
      <c r="G14" s="41">
        <v>0.51200000000000001</v>
      </c>
      <c r="H14" s="41">
        <v>0.94399999999999995</v>
      </c>
      <c r="I14" s="41">
        <v>0.84099999999999997</v>
      </c>
      <c r="J14" s="41">
        <v>0.75800000000000001</v>
      </c>
      <c r="K14" s="41">
        <v>1.3149999999999999</v>
      </c>
      <c r="L14" s="41">
        <v>1.1879999999999999</v>
      </c>
      <c r="M14" s="41">
        <v>1.073</v>
      </c>
      <c r="N14" s="40">
        <v>405</v>
      </c>
    </row>
    <row r="15" spans="1:19" x14ac:dyDescent="0.2">
      <c r="A15" s="42" t="s">
        <v>16</v>
      </c>
      <c r="B15" s="41">
        <v>5.0999999999999997E-2</v>
      </c>
      <c r="C15" s="41">
        <v>5.0999999999999997E-2</v>
      </c>
      <c r="D15" s="41">
        <v>5.0999999999999997E-2</v>
      </c>
      <c r="E15" s="41">
        <v>5.0999999999999997E-2</v>
      </c>
      <c r="F15" s="41">
        <v>5.0999999999999997E-2</v>
      </c>
      <c r="G15" s="41">
        <v>5.0999999999999997E-2</v>
      </c>
      <c r="H15" s="41">
        <v>5.0999999999999997E-2</v>
      </c>
      <c r="I15" s="41">
        <v>5.0999999999999997E-2</v>
      </c>
      <c r="J15" s="41">
        <v>5.0999999999999997E-2</v>
      </c>
      <c r="K15" s="41">
        <v>5.0999999999999997E-2</v>
      </c>
      <c r="L15" s="41">
        <v>5.0999999999999997E-2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0.99</v>
      </c>
      <c r="C18" s="41">
        <v>1.028</v>
      </c>
      <c r="D18" s="41">
        <v>0.78200000000000003</v>
      </c>
      <c r="E18" s="41">
        <v>0.66100000000000003</v>
      </c>
      <c r="F18" s="41">
        <v>0.63200000000000001</v>
      </c>
      <c r="G18" s="41">
        <v>0.53400000000000003</v>
      </c>
      <c r="H18" s="41">
        <v>0.95399999999999996</v>
      </c>
      <c r="I18" s="41">
        <v>0.84599999999999997</v>
      </c>
      <c r="J18" s="41">
        <v>0.76400000000000001</v>
      </c>
      <c r="K18" s="41">
        <v>1.3140000000000001</v>
      </c>
      <c r="L18" s="41">
        <v>1.1850000000000001</v>
      </c>
      <c r="M18" s="41">
        <v>1.0720000000000001</v>
      </c>
      <c r="N18" s="40">
        <v>405</v>
      </c>
    </row>
    <row r="19" spans="1:14" x14ac:dyDescent="0.2">
      <c r="A19" s="42" t="s">
        <v>16</v>
      </c>
      <c r="B19" s="41">
        <v>1.8620000000000001</v>
      </c>
      <c r="C19" s="41">
        <v>1.532</v>
      </c>
      <c r="D19" s="41">
        <v>1.454</v>
      </c>
      <c r="E19" s="41">
        <v>5.0999999999999997E-2</v>
      </c>
      <c r="F19" s="41">
        <v>5.0999999999999997E-2</v>
      </c>
      <c r="G19" s="41">
        <v>5.0999999999999997E-2</v>
      </c>
      <c r="H19" s="41">
        <v>5.0999999999999997E-2</v>
      </c>
      <c r="I19" s="41">
        <v>5.0999999999999997E-2</v>
      </c>
      <c r="J19" s="41">
        <v>5.0999999999999997E-2</v>
      </c>
      <c r="K19" s="41">
        <v>5.0999999999999997E-2</v>
      </c>
      <c r="L19" s="41">
        <v>5.0999999999999997E-2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1.1499999999999999</v>
      </c>
      <c r="C22" s="41">
        <v>1.2030000000000001</v>
      </c>
      <c r="D22" s="41">
        <v>0.90600000000000003</v>
      </c>
      <c r="E22" s="41">
        <v>0.68300000000000005</v>
      </c>
      <c r="F22" s="41">
        <v>0.66300000000000003</v>
      </c>
      <c r="G22" s="41">
        <v>0.55100000000000005</v>
      </c>
      <c r="H22" s="41">
        <v>0.96399999999999997</v>
      </c>
      <c r="I22" s="41">
        <v>0.85399999999999998</v>
      </c>
      <c r="J22" s="41">
        <v>0.77200000000000002</v>
      </c>
      <c r="K22" s="41">
        <v>1.3149999999999999</v>
      </c>
      <c r="L22" s="41">
        <v>1.1890000000000001</v>
      </c>
      <c r="M22" s="41">
        <v>1.073</v>
      </c>
      <c r="N22" s="40">
        <v>405</v>
      </c>
    </row>
    <row r="23" spans="1:14" x14ac:dyDescent="0.2">
      <c r="A23" s="42" t="s">
        <v>16</v>
      </c>
      <c r="B23" s="41">
        <v>1.859</v>
      </c>
      <c r="C23" s="41">
        <v>1.53</v>
      </c>
      <c r="D23" s="41">
        <v>1.4530000000000001</v>
      </c>
      <c r="E23" s="41">
        <v>2.3109999999999999</v>
      </c>
      <c r="F23" s="41">
        <v>1.9830000000000001</v>
      </c>
      <c r="G23" s="41">
        <v>1.9019999999999999</v>
      </c>
      <c r="H23" s="41">
        <v>5.0999999999999997E-2</v>
      </c>
      <c r="I23" s="41">
        <v>5.0999999999999997E-2</v>
      </c>
      <c r="J23" s="41">
        <v>5.0999999999999997E-2</v>
      </c>
      <c r="K23" s="41">
        <v>5.0999999999999997E-2</v>
      </c>
      <c r="L23" s="41">
        <v>5.0999999999999997E-2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DF78-7F87-054E-BAA3-438FEF55888E}">
  <dimension ref="A1:S23"/>
  <sheetViews>
    <sheetView workbookViewId="0">
      <selection activeCell="P13" sqref="P13:Q14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50">
        <v>0.121</v>
      </c>
      <c r="C2" s="50">
        <v>0.122</v>
      </c>
      <c r="D2" s="50">
        <v>0.113</v>
      </c>
      <c r="E2" s="50">
        <v>5.0999999999999997E-2</v>
      </c>
      <c r="F2" s="50">
        <v>5.0999999999999997E-2</v>
      </c>
      <c r="G2" s="50">
        <v>5.0999999999999997E-2</v>
      </c>
      <c r="H2" s="50">
        <v>5.1999999999999998E-2</v>
      </c>
      <c r="I2" s="50">
        <v>5.1999999999999998E-2</v>
      </c>
      <c r="J2" s="50">
        <v>5.1999999999999998E-2</v>
      </c>
      <c r="K2" s="50">
        <v>5.0999999999999997E-2</v>
      </c>
      <c r="L2" s="50">
        <v>5.0999999999999997E-2</v>
      </c>
      <c r="M2" s="50">
        <v>5.0999999999999997E-2</v>
      </c>
      <c r="N2" s="40">
        <v>405</v>
      </c>
      <c r="P2" s="46" t="s">
        <v>24</v>
      </c>
      <c r="Q2" s="44" t="s">
        <v>23</v>
      </c>
      <c r="R2" s="44" t="s">
        <v>22</v>
      </c>
      <c r="S2" s="44" t="s">
        <v>21</v>
      </c>
    </row>
    <row r="3" spans="1:19" x14ac:dyDescent="0.2">
      <c r="A3" s="42" t="s">
        <v>16</v>
      </c>
      <c r="B3" s="50">
        <v>5.0999999999999997E-2</v>
      </c>
      <c r="C3" s="50">
        <v>5.0999999999999997E-2</v>
      </c>
      <c r="D3" s="50">
        <v>5.0999999999999997E-2</v>
      </c>
      <c r="E3" s="50">
        <v>5.0999999999999997E-2</v>
      </c>
      <c r="F3" s="50">
        <v>5.0999999999999997E-2</v>
      </c>
      <c r="G3" s="50">
        <v>5.0999999999999997E-2</v>
      </c>
      <c r="H3" s="50">
        <v>5.2999999999999999E-2</v>
      </c>
      <c r="I3" s="50">
        <v>5.1999999999999998E-2</v>
      </c>
      <c r="J3" s="50">
        <v>5.1999999999999998E-2</v>
      </c>
      <c r="K3" s="50">
        <v>5.1999999999999998E-2</v>
      </c>
      <c r="L3" s="50">
        <v>5.0999999999999997E-2</v>
      </c>
      <c r="M3" s="50">
        <v>5.1999999999999998E-2</v>
      </c>
      <c r="N3" s="40">
        <v>405</v>
      </c>
      <c r="P3" s="46">
        <v>0</v>
      </c>
      <c r="Q3" s="44">
        <f>B2</f>
        <v>0.121</v>
      </c>
      <c r="R3" s="44">
        <f>C2</f>
        <v>0.122</v>
      </c>
      <c r="S3" s="44">
        <f>D2</f>
        <v>0.113</v>
      </c>
    </row>
    <row r="4" spans="1:19" x14ac:dyDescent="0.2">
      <c r="P4" s="45">
        <v>120</v>
      </c>
      <c r="Q4" s="44">
        <f>E6</f>
        <v>0.19400000000000001</v>
      </c>
      <c r="R4" s="44">
        <f>F6</f>
        <v>0.247</v>
      </c>
      <c r="S4" s="44">
        <f>G6</f>
        <v>0.16600000000000001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0.27300000000000002</v>
      </c>
      <c r="R5" s="44">
        <f>I10</f>
        <v>0.38</v>
      </c>
      <c r="S5" s="44">
        <f>J10</f>
        <v>0.221</v>
      </c>
    </row>
    <row r="6" spans="1:19" x14ac:dyDescent="0.2">
      <c r="A6" s="42" t="s">
        <v>17</v>
      </c>
      <c r="B6" s="41">
        <v>0.13500000000000001</v>
      </c>
      <c r="C6" s="41">
        <v>0.13800000000000001</v>
      </c>
      <c r="D6" s="41">
        <v>0.125</v>
      </c>
      <c r="E6" s="41">
        <v>0.19400000000000001</v>
      </c>
      <c r="F6" s="41">
        <v>0.247</v>
      </c>
      <c r="G6" s="41">
        <v>0.16600000000000001</v>
      </c>
      <c r="H6" s="41">
        <v>5.1999999999999998E-2</v>
      </c>
      <c r="I6" s="41">
        <v>5.1999999999999998E-2</v>
      </c>
      <c r="J6" s="41">
        <v>5.1999999999999998E-2</v>
      </c>
      <c r="K6" s="41">
        <v>5.0999999999999997E-2</v>
      </c>
      <c r="L6" s="41">
        <v>5.0999999999999997E-2</v>
      </c>
      <c r="M6" s="41">
        <v>5.0999999999999997E-2</v>
      </c>
      <c r="N6" s="40">
        <v>405</v>
      </c>
      <c r="P6" s="45">
        <v>360</v>
      </c>
      <c r="Q6" s="44">
        <f>K14</f>
        <v>0.36</v>
      </c>
      <c r="R6" s="44">
        <f>L14</f>
        <v>0.52300000000000002</v>
      </c>
      <c r="S6" s="44">
        <f>M14</f>
        <v>0.28000000000000003</v>
      </c>
    </row>
    <row r="7" spans="1:19" x14ac:dyDescent="0.2">
      <c r="A7" s="42" t="s">
        <v>16</v>
      </c>
      <c r="B7" s="41">
        <v>5.0999999999999997E-2</v>
      </c>
      <c r="C7" s="41">
        <v>5.0999999999999997E-2</v>
      </c>
      <c r="D7" s="41">
        <v>5.0999999999999997E-2</v>
      </c>
      <c r="E7" s="41">
        <v>5.0999999999999997E-2</v>
      </c>
      <c r="F7" s="41">
        <v>5.0999999999999997E-2</v>
      </c>
      <c r="G7" s="41">
        <v>5.0999999999999997E-2</v>
      </c>
      <c r="H7" s="41">
        <v>5.2999999999999999E-2</v>
      </c>
      <c r="I7" s="41">
        <v>5.1999999999999998E-2</v>
      </c>
      <c r="J7" s="41">
        <v>5.1999999999999998E-2</v>
      </c>
      <c r="K7" s="41">
        <v>5.0999999999999997E-2</v>
      </c>
      <c r="L7" s="41">
        <v>5.0999999999999997E-2</v>
      </c>
      <c r="M7" s="41">
        <v>5.0999999999999997E-2</v>
      </c>
      <c r="N7" s="40">
        <v>405</v>
      </c>
      <c r="P7" s="46">
        <v>480</v>
      </c>
      <c r="Q7" s="44">
        <f>B19</f>
        <v>0.46200000000000002</v>
      </c>
      <c r="R7" s="44">
        <f>C19</f>
        <v>0.68700000000000006</v>
      </c>
      <c r="S7" s="44">
        <f>D19</f>
        <v>0.35799999999999998</v>
      </c>
    </row>
    <row r="8" spans="1:19" x14ac:dyDescent="0.2">
      <c r="P8" s="45">
        <v>600</v>
      </c>
      <c r="Q8" s="44">
        <f>E23</f>
        <v>0.58599999999999997</v>
      </c>
      <c r="R8" s="44">
        <f>F23</f>
        <v>0.88100000000000001</v>
      </c>
      <c r="S8" s="44">
        <f>G23</f>
        <v>0.44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0.14799999999999999</v>
      </c>
      <c r="C10" s="41">
        <v>0.154</v>
      </c>
      <c r="D10" s="41">
        <v>0.13900000000000001</v>
      </c>
      <c r="E10" s="41">
        <v>0.19700000000000001</v>
      </c>
      <c r="F10" s="41">
        <v>0.253</v>
      </c>
      <c r="G10" s="41">
        <v>0.16900000000000001</v>
      </c>
      <c r="H10" s="41">
        <v>0.27300000000000002</v>
      </c>
      <c r="I10" s="41">
        <v>0.38</v>
      </c>
      <c r="J10" s="41">
        <v>0.221</v>
      </c>
      <c r="K10" s="41">
        <v>5.0999999999999997E-2</v>
      </c>
      <c r="L10" s="41">
        <v>5.0999999999999997E-2</v>
      </c>
      <c r="M10" s="41">
        <v>5.0999999999999997E-2</v>
      </c>
      <c r="N10" s="40">
        <v>405</v>
      </c>
      <c r="P10" s="38" t="s">
        <v>20</v>
      </c>
      <c r="Q10" s="38">
        <f>SLOPE(Q3:Q8,$P$3:$P$8)</f>
        <v>7.6571428571428559E-4</v>
      </c>
      <c r="R10" s="38">
        <f>SLOPE(R3:R8,$P$3:$P$8)</f>
        <v>1.251904761904762E-3</v>
      </c>
      <c r="S10" s="38">
        <f>SLOPE(S3:S8,$P$3:$P$8)</f>
        <v>5.404761904761905E-4</v>
      </c>
    </row>
    <row r="11" spans="1:19" x14ac:dyDescent="0.2">
      <c r="A11" s="42" t="s">
        <v>16</v>
      </c>
      <c r="B11" s="41">
        <v>5.0999999999999997E-2</v>
      </c>
      <c r="C11" s="41">
        <v>5.0999999999999997E-2</v>
      </c>
      <c r="D11" s="41">
        <v>5.0999999999999997E-2</v>
      </c>
      <c r="E11" s="41">
        <v>5.0999999999999997E-2</v>
      </c>
      <c r="F11" s="41">
        <v>5.0999999999999997E-2</v>
      </c>
      <c r="G11" s="41">
        <v>5.0999999999999997E-2</v>
      </c>
      <c r="H11" s="41">
        <v>5.2999999999999999E-2</v>
      </c>
      <c r="I11" s="41">
        <v>5.1999999999999998E-2</v>
      </c>
      <c r="J11" s="41">
        <v>5.1999999999999998E-2</v>
      </c>
      <c r="K11" s="41">
        <v>5.1999999999999998E-2</v>
      </c>
      <c r="L11" s="41">
        <v>5.0999999999999997E-2</v>
      </c>
      <c r="M11" s="41">
        <v>5.1999999999999998E-2</v>
      </c>
      <c r="N11" s="40">
        <v>405</v>
      </c>
      <c r="P11" s="38" t="s">
        <v>19</v>
      </c>
      <c r="Q11" s="38">
        <f>_xlfn.STDEV.P(Q10:S10)</f>
        <v>2.9688081988301588E-4</v>
      </c>
    </row>
    <row r="12" spans="1:19" x14ac:dyDescent="0.2">
      <c r="P12" s="38" t="s">
        <v>18</v>
      </c>
      <c r="Q12" s="38">
        <f>AVERAGE(Q10:S10)</f>
        <v>8.526984126984127E-4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0.159</v>
      </c>
      <c r="C14" s="41">
        <v>0.16700000000000001</v>
      </c>
      <c r="D14" s="41">
        <v>0.15</v>
      </c>
      <c r="E14" s="41">
        <v>0.20200000000000001</v>
      </c>
      <c r="F14" s="41">
        <v>0.26</v>
      </c>
      <c r="G14" s="41">
        <v>0.17599999999999999</v>
      </c>
      <c r="H14" s="41">
        <v>0.27500000000000002</v>
      </c>
      <c r="I14" s="41">
        <v>0.38400000000000001</v>
      </c>
      <c r="J14" s="41">
        <v>0.222</v>
      </c>
      <c r="K14" s="41">
        <v>0.36</v>
      </c>
      <c r="L14" s="41">
        <v>0.52300000000000002</v>
      </c>
      <c r="M14" s="41">
        <v>0.28000000000000003</v>
      </c>
      <c r="N14" s="40">
        <v>405</v>
      </c>
    </row>
    <row r="15" spans="1:19" x14ac:dyDescent="0.2">
      <c r="A15" s="42" t="s">
        <v>16</v>
      </c>
      <c r="B15" s="41">
        <v>5.0999999999999997E-2</v>
      </c>
      <c r="C15" s="41">
        <v>5.0999999999999997E-2</v>
      </c>
      <c r="D15" s="41">
        <v>5.0999999999999997E-2</v>
      </c>
      <c r="E15" s="41">
        <v>5.0999999999999997E-2</v>
      </c>
      <c r="F15" s="41">
        <v>5.0999999999999997E-2</v>
      </c>
      <c r="G15" s="41">
        <v>5.0999999999999997E-2</v>
      </c>
      <c r="H15" s="41">
        <v>5.2999999999999999E-2</v>
      </c>
      <c r="I15" s="41">
        <v>5.1999999999999998E-2</v>
      </c>
      <c r="J15" s="41">
        <v>5.1999999999999998E-2</v>
      </c>
      <c r="K15" s="41">
        <v>5.1999999999999998E-2</v>
      </c>
      <c r="L15" s="41">
        <v>5.0999999999999997E-2</v>
      </c>
      <c r="M15" s="41">
        <v>5.1999999999999998E-2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0.16800000000000001</v>
      </c>
      <c r="C18" s="41">
        <v>0.17899999999999999</v>
      </c>
      <c r="D18" s="41">
        <v>0.159</v>
      </c>
      <c r="E18" s="41">
        <v>0.20899999999999999</v>
      </c>
      <c r="F18" s="41">
        <v>0.26900000000000002</v>
      </c>
      <c r="G18" s="41">
        <v>0.18099999999999999</v>
      </c>
      <c r="H18" s="41">
        <v>0.28199999999999997</v>
      </c>
      <c r="I18" s="41">
        <v>0.38900000000000001</v>
      </c>
      <c r="J18" s="41">
        <v>0.22600000000000001</v>
      </c>
      <c r="K18" s="41">
        <v>0.36099999999999999</v>
      </c>
      <c r="L18" s="41">
        <v>0.52600000000000002</v>
      </c>
      <c r="M18" s="41">
        <v>0.28100000000000003</v>
      </c>
      <c r="N18" s="40">
        <v>405</v>
      </c>
    </row>
    <row r="19" spans="1:14" x14ac:dyDescent="0.2">
      <c r="A19" s="42" t="s">
        <v>16</v>
      </c>
      <c r="B19" s="41">
        <v>0.46200000000000002</v>
      </c>
      <c r="C19" s="41">
        <v>0.68700000000000006</v>
      </c>
      <c r="D19" s="41">
        <v>0.35799999999999998</v>
      </c>
      <c r="E19" s="41">
        <v>5.0999999999999997E-2</v>
      </c>
      <c r="F19" s="41">
        <v>5.0999999999999997E-2</v>
      </c>
      <c r="G19" s="41">
        <v>5.0999999999999997E-2</v>
      </c>
      <c r="H19" s="41">
        <v>5.2999999999999999E-2</v>
      </c>
      <c r="I19" s="41">
        <v>5.1999999999999998E-2</v>
      </c>
      <c r="J19" s="41">
        <v>5.1999999999999998E-2</v>
      </c>
      <c r="K19" s="41">
        <v>5.1999999999999998E-2</v>
      </c>
      <c r="L19" s="41">
        <v>5.0999999999999997E-2</v>
      </c>
      <c r="M19" s="41">
        <v>5.1999999999999998E-2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0.17799999999999999</v>
      </c>
      <c r="C22" s="41">
        <v>0.19</v>
      </c>
      <c r="D22" s="41">
        <v>0.16500000000000001</v>
      </c>
      <c r="E22" s="41">
        <v>0.21299999999999999</v>
      </c>
      <c r="F22" s="41">
        <v>0.27500000000000002</v>
      </c>
      <c r="G22" s="41">
        <v>0.184</v>
      </c>
      <c r="H22" s="41">
        <v>0.28399999999999997</v>
      </c>
      <c r="I22" s="41">
        <v>0.39700000000000002</v>
      </c>
      <c r="J22" s="41">
        <v>0.23</v>
      </c>
      <c r="K22" s="41">
        <v>0.36799999999999999</v>
      </c>
      <c r="L22" s="41">
        <v>0.53400000000000003</v>
      </c>
      <c r="M22" s="41">
        <v>0.28699999999999998</v>
      </c>
      <c r="N22" s="40">
        <v>405</v>
      </c>
    </row>
    <row r="23" spans="1:14" x14ac:dyDescent="0.2">
      <c r="A23" s="42" t="s">
        <v>16</v>
      </c>
      <c r="B23" s="41">
        <v>0.46400000000000002</v>
      </c>
      <c r="C23" s="41">
        <v>0.68799999999999994</v>
      </c>
      <c r="D23" s="41">
        <v>0.35899999999999999</v>
      </c>
      <c r="E23" s="41">
        <v>0.58599999999999997</v>
      </c>
      <c r="F23" s="41">
        <v>0.88100000000000001</v>
      </c>
      <c r="G23" s="41">
        <v>0.44</v>
      </c>
      <c r="H23" s="41">
        <v>5.2999999999999999E-2</v>
      </c>
      <c r="I23" s="41">
        <v>5.1999999999999998E-2</v>
      </c>
      <c r="J23" s="41">
        <v>5.1999999999999998E-2</v>
      </c>
      <c r="K23" s="41">
        <v>5.1999999999999998E-2</v>
      </c>
      <c r="L23" s="41">
        <v>5.0999999999999997E-2</v>
      </c>
      <c r="M23" s="41">
        <v>5.1999999999999998E-2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2316E-E1CE-134F-8336-E97083BD419F}">
  <dimension ref="A1:S23"/>
  <sheetViews>
    <sheetView workbookViewId="0">
      <selection activeCell="P13" sqref="P13:Q15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50">
        <v>0.11899999999999999</v>
      </c>
      <c r="C2" s="50">
        <v>0.12</v>
      </c>
      <c r="D2" s="50">
        <v>0.122</v>
      </c>
      <c r="E2" s="50">
        <v>5.0999999999999997E-2</v>
      </c>
      <c r="F2" s="50">
        <v>5.0999999999999997E-2</v>
      </c>
      <c r="G2" s="50">
        <v>5.1999999999999998E-2</v>
      </c>
      <c r="H2" s="50">
        <v>5.0999999999999997E-2</v>
      </c>
      <c r="I2" s="50">
        <v>5.1999999999999998E-2</v>
      </c>
      <c r="J2" s="50">
        <v>5.1999999999999998E-2</v>
      </c>
      <c r="K2" s="50">
        <v>5.0999999999999997E-2</v>
      </c>
      <c r="L2" s="50">
        <v>5.0999999999999997E-2</v>
      </c>
      <c r="M2" s="50">
        <v>5.0999999999999997E-2</v>
      </c>
      <c r="N2" s="40">
        <v>405</v>
      </c>
      <c r="P2" s="46" t="s">
        <v>24</v>
      </c>
      <c r="Q2" s="44" t="s">
        <v>23</v>
      </c>
      <c r="R2" s="44" t="s">
        <v>22</v>
      </c>
      <c r="S2" s="44" t="s">
        <v>21</v>
      </c>
    </row>
    <row r="3" spans="1:19" x14ac:dyDescent="0.2">
      <c r="A3" s="42" t="s">
        <v>16</v>
      </c>
      <c r="B3" s="50">
        <v>5.0999999999999997E-2</v>
      </c>
      <c r="C3" s="50">
        <v>5.0999999999999997E-2</v>
      </c>
      <c r="D3" s="50">
        <v>5.0999999999999997E-2</v>
      </c>
      <c r="E3" s="50">
        <v>5.1999999999999998E-2</v>
      </c>
      <c r="F3" s="50">
        <v>5.0999999999999997E-2</v>
      </c>
      <c r="G3" s="50">
        <v>5.1999999999999998E-2</v>
      </c>
      <c r="H3" s="50">
        <v>5.1999999999999998E-2</v>
      </c>
      <c r="I3" s="50">
        <v>5.1999999999999998E-2</v>
      </c>
      <c r="J3" s="50">
        <v>5.0999999999999997E-2</v>
      </c>
      <c r="K3" s="50">
        <v>5.1999999999999998E-2</v>
      </c>
      <c r="L3" s="50">
        <v>5.0999999999999997E-2</v>
      </c>
      <c r="M3" s="50">
        <v>5.0999999999999997E-2</v>
      </c>
      <c r="N3" s="40">
        <v>405</v>
      </c>
      <c r="P3" s="46">
        <v>0</v>
      </c>
      <c r="Q3" s="44">
        <f>B2</f>
        <v>0.11899999999999999</v>
      </c>
      <c r="R3" s="44">
        <f>C2</f>
        <v>0.12</v>
      </c>
      <c r="S3" s="44">
        <f>D2</f>
        <v>0.122</v>
      </c>
    </row>
    <row r="4" spans="1:19" x14ac:dyDescent="0.2">
      <c r="P4" s="45">
        <v>120</v>
      </c>
      <c r="Q4" s="44">
        <f>E6</f>
        <v>0.193</v>
      </c>
      <c r="R4" s="44">
        <f>F6</f>
        <v>0.222</v>
      </c>
      <c r="S4" s="44">
        <f>G6</f>
        <v>0.26800000000000002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0.26900000000000002</v>
      </c>
      <c r="R5" s="44">
        <f>I10</f>
        <v>0.33200000000000002</v>
      </c>
      <c r="S5" s="44">
        <f>J10</f>
        <v>0.43099999999999999</v>
      </c>
    </row>
    <row r="6" spans="1:19" x14ac:dyDescent="0.2">
      <c r="A6" s="42" t="s">
        <v>17</v>
      </c>
      <c r="B6" s="41">
        <v>0.13100000000000001</v>
      </c>
      <c r="C6" s="41">
        <v>0.13500000000000001</v>
      </c>
      <c r="D6" s="41">
        <v>0.13900000000000001</v>
      </c>
      <c r="E6" s="41">
        <v>0.193</v>
      </c>
      <c r="F6" s="41">
        <v>0.222</v>
      </c>
      <c r="G6" s="41">
        <v>0.26800000000000002</v>
      </c>
      <c r="H6" s="41">
        <v>5.0999999999999997E-2</v>
      </c>
      <c r="I6" s="41">
        <v>5.1999999999999998E-2</v>
      </c>
      <c r="J6" s="41">
        <v>5.1999999999999998E-2</v>
      </c>
      <c r="K6" s="41">
        <v>5.0999999999999997E-2</v>
      </c>
      <c r="L6" s="41">
        <v>5.0999999999999997E-2</v>
      </c>
      <c r="M6" s="41">
        <v>5.0999999999999997E-2</v>
      </c>
      <c r="N6" s="40">
        <v>405</v>
      </c>
      <c r="P6" s="45">
        <v>360</v>
      </c>
      <c r="Q6" s="44">
        <f>K14</f>
        <v>0.36299999999999999</v>
      </c>
      <c r="R6" s="44">
        <f>L14</f>
        <v>0.45900000000000002</v>
      </c>
      <c r="S6" s="44">
        <f>M14</f>
        <v>0.61299999999999999</v>
      </c>
    </row>
    <row r="7" spans="1:19" x14ac:dyDescent="0.2">
      <c r="A7" s="42" t="s">
        <v>16</v>
      </c>
      <c r="B7" s="41">
        <v>5.0999999999999997E-2</v>
      </c>
      <c r="C7" s="41">
        <v>5.0999999999999997E-2</v>
      </c>
      <c r="D7" s="41">
        <v>5.0999999999999997E-2</v>
      </c>
      <c r="E7" s="41">
        <v>5.1999999999999998E-2</v>
      </c>
      <c r="F7" s="41">
        <v>5.0999999999999997E-2</v>
      </c>
      <c r="G7" s="41">
        <v>5.1999999999999998E-2</v>
      </c>
      <c r="H7" s="41">
        <v>5.1999999999999998E-2</v>
      </c>
      <c r="I7" s="41">
        <v>5.1999999999999998E-2</v>
      </c>
      <c r="J7" s="41">
        <v>5.0999999999999997E-2</v>
      </c>
      <c r="K7" s="41">
        <v>5.1999999999999998E-2</v>
      </c>
      <c r="L7" s="41">
        <v>5.0999999999999997E-2</v>
      </c>
      <c r="M7" s="41">
        <v>5.0999999999999997E-2</v>
      </c>
      <c r="N7" s="40">
        <v>405</v>
      </c>
      <c r="P7" s="46">
        <v>480</v>
      </c>
      <c r="Q7" s="44">
        <f>B19</f>
        <v>0.47199999999999998</v>
      </c>
      <c r="R7" s="44">
        <f>C19</f>
        <v>0.59299999999999997</v>
      </c>
      <c r="S7" s="44">
        <f>D19</f>
        <v>0.83399999999999996</v>
      </c>
    </row>
    <row r="8" spans="1:19" x14ac:dyDescent="0.2">
      <c r="P8" s="45">
        <v>600</v>
      </c>
      <c r="Q8" s="44">
        <f>E23</f>
        <v>0.623</v>
      </c>
      <c r="R8" s="44">
        <f>F23</f>
        <v>0.79900000000000004</v>
      </c>
      <c r="S8" s="44">
        <f>G23</f>
        <v>0.98899999999999999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0.14399999999999999</v>
      </c>
      <c r="C10" s="41">
        <v>0.151</v>
      </c>
      <c r="D10" s="41">
        <v>0.155</v>
      </c>
      <c r="E10" s="41">
        <v>0.19600000000000001</v>
      </c>
      <c r="F10" s="41">
        <v>0.22700000000000001</v>
      </c>
      <c r="G10" s="41">
        <v>0.27400000000000002</v>
      </c>
      <c r="H10" s="41">
        <v>0.26900000000000002</v>
      </c>
      <c r="I10" s="41">
        <v>0.33200000000000002</v>
      </c>
      <c r="J10" s="41">
        <v>0.43099999999999999</v>
      </c>
      <c r="K10" s="41">
        <v>5.0999999999999997E-2</v>
      </c>
      <c r="L10" s="41">
        <v>5.0999999999999997E-2</v>
      </c>
      <c r="M10" s="41">
        <v>5.0999999999999997E-2</v>
      </c>
      <c r="N10" s="40">
        <v>405</v>
      </c>
      <c r="P10" s="38" t="s">
        <v>20</v>
      </c>
      <c r="Q10" s="38">
        <f>SLOPE(Q3:Q8,$P$3:$P$8)</f>
        <v>8.2166666666666673E-4</v>
      </c>
      <c r="R10" s="38">
        <f>SLOPE(R3:R8,$P$3:$P$8)</f>
        <v>1.1035714285714286E-3</v>
      </c>
      <c r="S10" s="38">
        <f>SLOPE(S3:S8,$P$3:$P$8)</f>
        <v>1.4797619047619047E-3</v>
      </c>
    </row>
    <row r="11" spans="1:19" x14ac:dyDescent="0.2">
      <c r="A11" s="42" t="s">
        <v>16</v>
      </c>
      <c r="B11" s="41">
        <v>5.0999999999999997E-2</v>
      </c>
      <c r="C11" s="41">
        <v>5.0999999999999997E-2</v>
      </c>
      <c r="D11" s="41">
        <v>5.0999999999999997E-2</v>
      </c>
      <c r="E11" s="41">
        <v>5.1999999999999998E-2</v>
      </c>
      <c r="F11" s="41">
        <v>5.0999999999999997E-2</v>
      </c>
      <c r="G11" s="41">
        <v>5.1999999999999998E-2</v>
      </c>
      <c r="H11" s="41">
        <v>5.1999999999999998E-2</v>
      </c>
      <c r="I11" s="41">
        <v>5.1999999999999998E-2</v>
      </c>
      <c r="J11" s="41">
        <v>5.0999999999999997E-2</v>
      </c>
      <c r="K11" s="41">
        <v>5.1999999999999998E-2</v>
      </c>
      <c r="L11" s="41">
        <v>5.0999999999999997E-2</v>
      </c>
      <c r="M11" s="41">
        <v>5.0999999999999997E-2</v>
      </c>
      <c r="N11" s="40">
        <v>405</v>
      </c>
      <c r="P11" s="38" t="s">
        <v>19</v>
      </c>
      <c r="Q11" s="38">
        <f>_xlfn.STDEV.P(Q10:S10)</f>
        <v>2.6958381742658762E-4</v>
      </c>
    </row>
    <row r="12" spans="1:19" x14ac:dyDescent="0.2">
      <c r="P12" s="38" t="s">
        <v>18</v>
      </c>
      <c r="Q12" s="38">
        <f>AVERAGE(Q10:S10)</f>
        <v>1.1349999999999999E-3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0.154</v>
      </c>
      <c r="C14" s="41">
        <v>0.16300000000000001</v>
      </c>
      <c r="D14" s="41">
        <v>0.16900000000000001</v>
      </c>
      <c r="E14" s="41">
        <v>0.2</v>
      </c>
      <c r="F14" s="41">
        <v>0.23200000000000001</v>
      </c>
      <c r="G14" s="41">
        <v>0.28100000000000003</v>
      </c>
      <c r="H14" s="41">
        <v>0.27</v>
      </c>
      <c r="I14" s="41">
        <v>0.33500000000000002</v>
      </c>
      <c r="J14" s="41">
        <v>0.434</v>
      </c>
      <c r="K14" s="41">
        <v>0.36299999999999999</v>
      </c>
      <c r="L14" s="41">
        <v>0.45900000000000002</v>
      </c>
      <c r="M14" s="41">
        <v>0.61299999999999999</v>
      </c>
      <c r="N14" s="40">
        <v>405</v>
      </c>
    </row>
    <row r="15" spans="1:19" x14ac:dyDescent="0.2">
      <c r="A15" s="42" t="s">
        <v>16</v>
      </c>
      <c r="B15" s="41">
        <v>5.0999999999999997E-2</v>
      </c>
      <c r="C15" s="41">
        <v>5.0999999999999997E-2</v>
      </c>
      <c r="D15" s="41">
        <v>5.0999999999999997E-2</v>
      </c>
      <c r="E15" s="41">
        <v>5.1999999999999998E-2</v>
      </c>
      <c r="F15" s="41">
        <v>5.0999999999999997E-2</v>
      </c>
      <c r="G15" s="41">
        <v>5.1999999999999998E-2</v>
      </c>
      <c r="H15" s="41">
        <v>5.1999999999999998E-2</v>
      </c>
      <c r="I15" s="41">
        <v>5.1999999999999998E-2</v>
      </c>
      <c r="J15" s="41">
        <v>5.0999999999999997E-2</v>
      </c>
      <c r="K15" s="41">
        <v>5.1999999999999998E-2</v>
      </c>
      <c r="L15" s="41">
        <v>5.0999999999999997E-2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0.16400000000000001</v>
      </c>
      <c r="C18" s="41">
        <v>0.17499999999999999</v>
      </c>
      <c r="D18" s="41">
        <v>0.183</v>
      </c>
      <c r="E18" s="41">
        <v>0.20499999999999999</v>
      </c>
      <c r="F18" s="41">
        <v>0.24</v>
      </c>
      <c r="G18" s="41">
        <v>0.29099999999999998</v>
      </c>
      <c r="H18" s="41">
        <v>0.27400000000000002</v>
      </c>
      <c r="I18" s="41">
        <v>0.33900000000000002</v>
      </c>
      <c r="J18" s="41">
        <v>0.44</v>
      </c>
      <c r="K18" s="41">
        <v>0.36299999999999999</v>
      </c>
      <c r="L18" s="41">
        <v>0.46100000000000002</v>
      </c>
      <c r="M18" s="41">
        <v>0.61599999999999999</v>
      </c>
      <c r="N18" s="40">
        <v>405</v>
      </c>
    </row>
    <row r="19" spans="1:14" x14ac:dyDescent="0.2">
      <c r="A19" s="42" t="s">
        <v>16</v>
      </c>
      <c r="B19" s="41">
        <v>0.47199999999999998</v>
      </c>
      <c r="C19" s="41">
        <v>0.59299999999999997</v>
      </c>
      <c r="D19" s="41">
        <v>0.83399999999999996</v>
      </c>
      <c r="E19" s="41">
        <v>5.1999999999999998E-2</v>
      </c>
      <c r="F19" s="41">
        <v>5.0999999999999997E-2</v>
      </c>
      <c r="G19" s="41">
        <v>5.1999999999999998E-2</v>
      </c>
      <c r="H19" s="41">
        <v>5.1999999999999998E-2</v>
      </c>
      <c r="I19" s="41">
        <v>5.1999999999999998E-2</v>
      </c>
      <c r="J19" s="41">
        <v>5.0999999999999997E-2</v>
      </c>
      <c r="K19" s="41">
        <v>5.1999999999999998E-2</v>
      </c>
      <c r="L19" s="41">
        <v>5.0999999999999997E-2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0.16400000000000001</v>
      </c>
      <c r="C22" s="41">
        <v>0.17499999999999999</v>
      </c>
      <c r="D22" s="41">
        <v>0.183</v>
      </c>
      <c r="E22" s="41">
        <v>0.20499999999999999</v>
      </c>
      <c r="F22" s="41">
        <v>0.24</v>
      </c>
      <c r="G22" s="41">
        <v>0.29099999999999998</v>
      </c>
      <c r="H22" s="41">
        <v>0.27400000000000002</v>
      </c>
      <c r="I22" s="41">
        <v>0.33900000000000002</v>
      </c>
      <c r="J22" s="41">
        <v>0.44</v>
      </c>
      <c r="K22" s="41">
        <v>0.36299999999999999</v>
      </c>
      <c r="L22" s="41">
        <v>0.46100000000000002</v>
      </c>
      <c r="M22" s="41">
        <v>0.61599999999999999</v>
      </c>
      <c r="N22" s="40">
        <v>405</v>
      </c>
    </row>
    <row r="23" spans="1:14" x14ac:dyDescent="0.2">
      <c r="A23" s="42" t="s">
        <v>16</v>
      </c>
      <c r="B23" s="41">
        <v>0.47199999999999998</v>
      </c>
      <c r="C23" s="41">
        <v>0.59299999999999997</v>
      </c>
      <c r="D23" s="41">
        <v>0.83399999999999996</v>
      </c>
      <c r="E23" s="41">
        <v>0.623</v>
      </c>
      <c r="F23" s="41">
        <v>0.79900000000000004</v>
      </c>
      <c r="G23" s="41">
        <v>0.98899999999999999</v>
      </c>
      <c r="H23" s="41">
        <v>5.1999999999999998E-2</v>
      </c>
      <c r="I23" s="41">
        <v>5.1999999999999998E-2</v>
      </c>
      <c r="J23" s="41">
        <v>5.0999999999999997E-2</v>
      </c>
      <c r="K23" s="41">
        <v>5.1999999999999998E-2</v>
      </c>
      <c r="L23" s="41">
        <v>5.0999999999999997E-2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4C500-B954-C74F-BB0B-0C9C53139DD8}">
  <dimension ref="A1:S23"/>
  <sheetViews>
    <sheetView workbookViewId="0">
      <selection activeCell="M30" sqref="M30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50">
        <v>0.12</v>
      </c>
      <c r="C2" s="50">
        <v>0.11799999999999999</v>
      </c>
      <c r="D2" s="50">
        <v>0.11700000000000001</v>
      </c>
      <c r="E2" s="50">
        <v>5.0999999999999997E-2</v>
      </c>
      <c r="F2" s="50">
        <v>5.0999999999999997E-2</v>
      </c>
      <c r="G2" s="50">
        <v>5.0999999999999997E-2</v>
      </c>
      <c r="H2" s="50">
        <v>5.0999999999999997E-2</v>
      </c>
      <c r="I2" s="50">
        <v>5.0999999999999997E-2</v>
      </c>
      <c r="J2" s="50">
        <v>5.0999999999999997E-2</v>
      </c>
      <c r="K2" s="50">
        <v>5.2999999999999999E-2</v>
      </c>
      <c r="L2" s="50">
        <v>5.1999999999999998E-2</v>
      </c>
      <c r="M2" s="50">
        <v>5.0999999999999997E-2</v>
      </c>
      <c r="N2" s="40">
        <v>405</v>
      </c>
      <c r="P2" s="46" t="s">
        <v>24</v>
      </c>
      <c r="Q2" s="44" t="s">
        <v>23</v>
      </c>
      <c r="R2" s="44" t="s">
        <v>22</v>
      </c>
      <c r="S2" s="44" t="s">
        <v>21</v>
      </c>
    </row>
    <row r="3" spans="1:19" x14ac:dyDescent="0.2">
      <c r="A3" s="42" t="s">
        <v>16</v>
      </c>
      <c r="B3" s="50">
        <v>5.0999999999999997E-2</v>
      </c>
      <c r="C3" s="50">
        <v>5.0999999999999997E-2</v>
      </c>
      <c r="D3" s="50">
        <v>5.0999999999999997E-2</v>
      </c>
      <c r="E3" s="50">
        <v>5.0999999999999997E-2</v>
      </c>
      <c r="F3" s="50">
        <v>5.0999999999999997E-2</v>
      </c>
      <c r="G3" s="50">
        <v>5.0999999999999997E-2</v>
      </c>
      <c r="H3" s="50">
        <v>5.0999999999999997E-2</v>
      </c>
      <c r="I3" s="50">
        <v>5.1999999999999998E-2</v>
      </c>
      <c r="J3" s="50">
        <v>5.0999999999999997E-2</v>
      </c>
      <c r="K3" s="50">
        <v>5.0999999999999997E-2</v>
      </c>
      <c r="L3" s="50">
        <v>5.1999999999999998E-2</v>
      </c>
      <c r="M3" s="50">
        <v>5.0999999999999997E-2</v>
      </c>
      <c r="N3" s="40">
        <v>405</v>
      </c>
      <c r="P3" s="46">
        <v>0</v>
      </c>
      <c r="Q3" s="44">
        <f>B2</f>
        <v>0.12</v>
      </c>
      <c r="R3" s="44">
        <f>C2</f>
        <v>0.11799999999999999</v>
      </c>
      <c r="S3" s="44">
        <f>D2</f>
        <v>0.11700000000000001</v>
      </c>
    </row>
    <row r="4" spans="1:19" x14ac:dyDescent="0.2">
      <c r="P4" s="45">
        <v>120</v>
      </c>
      <c r="Q4" s="44">
        <f>E6</f>
        <v>0.17100000000000001</v>
      </c>
      <c r="R4" s="44">
        <f>F6</f>
        <v>0.20200000000000001</v>
      </c>
      <c r="S4" s="44">
        <f>G6</f>
        <v>0.19500000000000001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0.23100000000000001</v>
      </c>
      <c r="R5" s="44">
        <f>I10</f>
        <v>0.28499999999999998</v>
      </c>
      <c r="S5" s="44">
        <f>J10</f>
        <v>0.27700000000000002</v>
      </c>
    </row>
    <row r="6" spans="1:19" x14ac:dyDescent="0.2">
      <c r="A6" s="42" t="s">
        <v>17</v>
      </c>
      <c r="B6" s="41">
        <v>0.13100000000000001</v>
      </c>
      <c r="C6" s="41">
        <v>0.13100000000000001</v>
      </c>
      <c r="D6" s="41">
        <v>0.13</v>
      </c>
      <c r="E6" s="41">
        <v>0.17100000000000001</v>
      </c>
      <c r="F6" s="41">
        <v>0.20200000000000001</v>
      </c>
      <c r="G6" s="41">
        <v>0.19500000000000001</v>
      </c>
      <c r="H6" s="41">
        <v>5.0999999999999997E-2</v>
      </c>
      <c r="I6" s="41">
        <v>5.0999999999999997E-2</v>
      </c>
      <c r="J6" s="41">
        <v>5.0999999999999997E-2</v>
      </c>
      <c r="K6" s="41">
        <v>5.2999999999999999E-2</v>
      </c>
      <c r="L6" s="41">
        <v>5.1999999999999998E-2</v>
      </c>
      <c r="M6" s="41">
        <v>5.0999999999999997E-2</v>
      </c>
      <c r="N6" s="40">
        <v>405</v>
      </c>
      <c r="P6" s="45">
        <v>360</v>
      </c>
      <c r="Q6" s="44">
        <f>K14</f>
        <v>0.29399999999999998</v>
      </c>
      <c r="R6" s="44">
        <f>L14</f>
        <v>0.38600000000000001</v>
      </c>
      <c r="S6" s="44">
        <f>M14</f>
        <v>0.36899999999999999</v>
      </c>
    </row>
    <row r="7" spans="1:19" x14ac:dyDescent="0.2">
      <c r="A7" s="42" t="s">
        <v>16</v>
      </c>
      <c r="B7" s="41">
        <v>5.0999999999999997E-2</v>
      </c>
      <c r="C7" s="41">
        <v>5.0999999999999997E-2</v>
      </c>
      <c r="D7" s="41">
        <v>5.0999999999999997E-2</v>
      </c>
      <c r="E7" s="41">
        <v>5.0999999999999997E-2</v>
      </c>
      <c r="F7" s="41">
        <v>5.0999999999999997E-2</v>
      </c>
      <c r="G7" s="41">
        <v>5.0999999999999997E-2</v>
      </c>
      <c r="H7" s="41">
        <v>5.0999999999999997E-2</v>
      </c>
      <c r="I7" s="41">
        <v>5.1999999999999998E-2</v>
      </c>
      <c r="J7" s="41">
        <v>5.0999999999999997E-2</v>
      </c>
      <c r="K7" s="41">
        <v>5.0999999999999997E-2</v>
      </c>
      <c r="L7" s="41">
        <v>5.1999999999999998E-2</v>
      </c>
      <c r="M7" s="41">
        <v>5.0999999999999997E-2</v>
      </c>
      <c r="N7" s="40">
        <v>405</v>
      </c>
      <c r="P7" s="46">
        <v>480</v>
      </c>
      <c r="Q7" s="44">
        <f>B19</f>
        <v>0.36599999999999999</v>
      </c>
      <c r="R7" s="44">
        <f>C19</f>
        <v>0.49299999999999999</v>
      </c>
      <c r="S7" s="44">
        <f>D19</f>
        <v>0.49399999999999999</v>
      </c>
    </row>
    <row r="8" spans="1:19" x14ac:dyDescent="0.2">
      <c r="P8" s="45">
        <v>600</v>
      </c>
      <c r="Q8" s="44">
        <f>E23</f>
        <v>0.46500000000000002</v>
      </c>
      <c r="R8" s="44">
        <f>F23</f>
        <v>0.61299999999999999</v>
      </c>
      <c r="S8" s="44">
        <f>G23</f>
        <v>0.60599999999999998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0.14099999999999999</v>
      </c>
      <c r="C10" s="41">
        <v>0.14199999999999999</v>
      </c>
      <c r="D10" s="41">
        <v>0.14099999999999999</v>
      </c>
      <c r="E10" s="41">
        <v>0.17699999999999999</v>
      </c>
      <c r="F10" s="41">
        <v>0.20499999999999999</v>
      </c>
      <c r="G10" s="41">
        <v>0.19900000000000001</v>
      </c>
      <c r="H10" s="41">
        <v>0.23100000000000001</v>
      </c>
      <c r="I10" s="41">
        <v>0.28499999999999998</v>
      </c>
      <c r="J10" s="41">
        <v>0.27700000000000002</v>
      </c>
      <c r="K10" s="41">
        <v>5.2999999999999999E-2</v>
      </c>
      <c r="L10" s="41">
        <v>5.1999999999999998E-2</v>
      </c>
      <c r="M10" s="41">
        <v>5.0999999999999997E-2</v>
      </c>
      <c r="N10" s="40">
        <v>405</v>
      </c>
      <c r="P10" s="38" t="s">
        <v>20</v>
      </c>
      <c r="Q10" s="38">
        <f>SLOPE(Q3:Q8,$P$3:$P$8)</f>
        <v>5.6500000000000007E-4</v>
      </c>
      <c r="R10" s="38">
        <f>SLOPE(R3:R8,$P$3:$P$8)</f>
        <v>8.2119047619047623E-4</v>
      </c>
      <c r="S10" s="38">
        <f>SLOPE(S3:S8,$P$3:$P$8)</f>
        <v>8.1761904761904771E-4</v>
      </c>
    </row>
    <row r="11" spans="1:19" x14ac:dyDescent="0.2">
      <c r="A11" s="42" t="s">
        <v>16</v>
      </c>
      <c r="B11" s="41">
        <v>5.0999999999999997E-2</v>
      </c>
      <c r="C11" s="41">
        <v>5.0999999999999997E-2</v>
      </c>
      <c r="D11" s="41">
        <v>5.0999999999999997E-2</v>
      </c>
      <c r="E11" s="41">
        <v>5.0999999999999997E-2</v>
      </c>
      <c r="F11" s="41">
        <v>5.0999999999999997E-2</v>
      </c>
      <c r="G11" s="41">
        <v>5.0999999999999997E-2</v>
      </c>
      <c r="H11" s="41">
        <v>5.0999999999999997E-2</v>
      </c>
      <c r="I11" s="41">
        <v>5.1999999999999998E-2</v>
      </c>
      <c r="J11" s="41">
        <v>5.0999999999999997E-2</v>
      </c>
      <c r="K11" s="41">
        <v>5.0999999999999997E-2</v>
      </c>
      <c r="L11" s="41">
        <v>5.1999999999999998E-2</v>
      </c>
      <c r="M11" s="41">
        <v>5.0999999999999997E-2</v>
      </c>
      <c r="N11" s="40">
        <v>405</v>
      </c>
      <c r="P11" s="38" t="s">
        <v>19</v>
      </c>
      <c r="Q11" s="38">
        <f>_xlfn.STDEV.P(Q10:S10)</f>
        <v>1.1993641760565305E-4</v>
      </c>
    </row>
    <row r="12" spans="1:19" x14ac:dyDescent="0.2">
      <c r="P12" s="38" t="s">
        <v>18</v>
      </c>
      <c r="Q12" s="38">
        <f>AVERAGE(Q10:S10)</f>
        <v>7.346031746031746E-4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0.15</v>
      </c>
      <c r="C14" s="41">
        <v>0.153</v>
      </c>
      <c r="D14" s="41">
        <v>0.152</v>
      </c>
      <c r="E14" s="41">
        <v>0.17899999999999999</v>
      </c>
      <c r="F14" s="41">
        <v>0.20799999999999999</v>
      </c>
      <c r="G14" s="41">
        <v>0.20200000000000001</v>
      </c>
      <c r="H14" s="41">
        <v>0.23200000000000001</v>
      </c>
      <c r="I14" s="41">
        <v>0.28599999999999998</v>
      </c>
      <c r="J14" s="41">
        <v>0.27900000000000003</v>
      </c>
      <c r="K14" s="41">
        <v>0.29399999999999998</v>
      </c>
      <c r="L14" s="41">
        <v>0.38600000000000001</v>
      </c>
      <c r="M14" s="41">
        <v>0.36899999999999999</v>
      </c>
      <c r="N14" s="40">
        <v>405</v>
      </c>
    </row>
    <row r="15" spans="1:19" x14ac:dyDescent="0.2">
      <c r="A15" s="42" t="s">
        <v>16</v>
      </c>
      <c r="B15" s="41">
        <v>5.0999999999999997E-2</v>
      </c>
      <c r="C15" s="41">
        <v>5.0999999999999997E-2</v>
      </c>
      <c r="D15" s="41">
        <v>5.0999999999999997E-2</v>
      </c>
      <c r="E15" s="41">
        <v>5.0999999999999997E-2</v>
      </c>
      <c r="F15" s="41">
        <v>5.0999999999999997E-2</v>
      </c>
      <c r="G15" s="41">
        <v>5.0999999999999997E-2</v>
      </c>
      <c r="H15" s="41">
        <v>5.0999999999999997E-2</v>
      </c>
      <c r="I15" s="41">
        <v>5.1999999999999998E-2</v>
      </c>
      <c r="J15" s="41">
        <v>5.0999999999999997E-2</v>
      </c>
      <c r="K15" s="41">
        <v>5.0999999999999997E-2</v>
      </c>
      <c r="L15" s="41">
        <v>5.1999999999999998E-2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0.158</v>
      </c>
      <c r="C18" s="41">
        <v>0.16200000000000001</v>
      </c>
      <c r="D18" s="41">
        <v>0.161</v>
      </c>
      <c r="E18" s="41">
        <v>0.183</v>
      </c>
      <c r="F18" s="41">
        <v>0.214</v>
      </c>
      <c r="G18" s="41">
        <v>0.20799999999999999</v>
      </c>
      <c r="H18" s="41">
        <v>0.23400000000000001</v>
      </c>
      <c r="I18" s="41">
        <v>0.28899999999999998</v>
      </c>
      <c r="J18" s="41">
        <v>0.28199999999999997</v>
      </c>
      <c r="K18" s="41">
        <v>0.29499999999999998</v>
      </c>
      <c r="L18" s="41">
        <v>0.38700000000000001</v>
      </c>
      <c r="M18" s="41">
        <v>0.37</v>
      </c>
      <c r="N18" s="40">
        <v>405</v>
      </c>
    </row>
    <row r="19" spans="1:14" x14ac:dyDescent="0.2">
      <c r="A19" s="42" t="s">
        <v>16</v>
      </c>
      <c r="B19" s="41">
        <v>0.36599999999999999</v>
      </c>
      <c r="C19" s="41">
        <v>0.49299999999999999</v>
      </c>
      <c r="D19" s="41">
        <v>0.49399999999999999</v>
      </c>
      <c r="E19" s="41">
        <v>5.0999999999999997E-2</v>
      </c>
      <c r="F19" s="41">
        <v>5.0999999999999997E-2</v>
      </c>
      <c r="G19" s="41">
        <v>5.0999999999999997E-2</v>
      </c>
      <c r="H19" s="41">
        <v>5.0999999999999997E-2</v>
      </c>
      <c r="I19" s="41">
        <v>5.1999999999999998E-2</v>
      </c>
      <c r="J19" s="41">
        <v>5.0999999999999997E-2</v>
      </c>
      <c r="K19" s="41">
        <v>5.0999999999999997E-2</v>
      </c>
      <c r="L19" s="41">
        <v>5.1999999999999998E-2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0.16600000000000001</v>
      </c>
      <c r="C22" s="41">
        <v>0.17199999999999999</v>
      </c>
      <c r="D22" s="41">
        <v>0.17100000000000001</v>
      </c>
      <c r="E22" s="41">
        <v>0.186</v>
      </c>
      <c r="F22" s="41">
        <v>0.218</v>
      </c>
      <c r="G22" s="41">
        <v>0.21</v>
      </c>
      <c r="H22" s="41">
        <v>0.24</v>
      </c>
      <c r="I22" s="41">
        <v>0.29599999999999999</v>
      </c>
      <c r="J22" s="41">
        <v>0.28799999999999998</v>
      </c>
      <c r="K22" s="41">
        <v>0.29799999999999999</v>
      </c>
      <c r="L22" s="41">
        <v>0.38900000000000001</v>
      </c>
      <c r="M22" s="41">
        <v>0.372</v>
      </c>
      <c r="N22" s="40">
        <v>405</v>
      </c>
    </row>
    <row r="23" spans="1:14" x14ac:dyDescent="0.2">
      <c r="A23" s="42" t="s">
        <v>16</v>
      </c>
      <c r="B23" s="41">
        <v>0.36599999999999999</v>
      </c>
      <c r="C23" s="41">
        <v>0.48699999999999999</v>
      </c>
      <c r="D23" s="41">
        <v>0.49399999999999999</v>
      </c>
      <c r="E23" s="41">
        <v>0.46500000000000002</v>
      </c>
      <c r="F23" s="41">
        <v>0.61299999999999999</v>
      </c>
      <c r="G23" s="41">
        <v>0.60599999999999998</v>
      </c>
      <c r="H23" s="41">
        <v>5.2999999999999999E-2</v>
      </c>
      <c r="I23" s="41">
        <v>5.1999999999999998E-2</v>
      </c>
      <c r="J23" s="41">
        <v>5.0999999999999997E-2</v>
      </c>
      <c r="K23" s="41">
        <v>5.0999999999999997E-2</v>
      </c>
      <c r="L23" s="41">
        <v>5.1999999999999998E-2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851E7-ED2D-6D46-BDD9-2545CF475543}">
  <dimension ref="A1:S23"/>
  <sheetViews>
    <sheetView workbookViewId="0">
      <selection activeCell="B22" sqref="B22:M23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50">
        <v>0.28499999999999998</v>
      </c>
      <c r="C2" s="50">
        <v>0.23699999999999999</v>
      </c>
      <c r="D2" s="50">
        <v>0.247</v>
      </c>
      <c r="E2" s="50">
        <v>5.0999999999999997E-2</v>
      </c>
      <c r="F2" s="50">
        <v>5.0999999999999997E-2</v>
      </c>
      <c r="G2" s="50">
        <v>5.0999999999999997E-2</v>
      </c>
      <c r="H2" s="50">
        <v>5.0999999999999997E-2</v>
      </c>
      <c r="I2" s="50">
        <v>5.0999999999999997E-2</v>
      </c>
      <c r="J2" s="50">
        <v>5.0999999999999997E-2</v>
      </c>
      <c r="K2" s="50">
        <v>5.0999999999999997E-2</v>
      </c>
      <c r="L2" s="50">
        <v>5.0999999999999997E-2</v>
      </c>
      <c r="M2" s="50">
        <v>5.0999999999999997E-2</v>
      </c>
      <c r="N2" s="40">
        <v>405</v>
      </c>
      <c r="P2" s="46" t="s">
        <v>24</v>
      </c>
      <c r="Q2" s="44" t="s">
        <v>23</v>
      </c>
      <c r="R2" s="44" t="s">
        <v>22</v>
      </c>
      <c r="S2" s="44" t="s">
        <v>21</v>
      </c>
    </row>
    <row r="3" spans="1:19" x14ac:dyDescent="0.2">
      <c r="A3" s="42" t="s">
        <v>16</v>
      </c>
      <c r="B3" s="50">
        <v>5.0999999999999997E-2</v>
      </c>
      <c r="C3" s="50">
        <v>5.0999999999999997E-2</v>
      </c>
      <c r="D3" s="50">
        <v>5.0999999999999997E-2</v>
      </c>
      <c r="E3" s="50">
        <v>5.0999999999999997E-2</v>
      </c>
      <c r="F3" s="50">
        <v>5.0999999999999997E-2</v>
      </c>
      <c r="G3" s="50">
        <v>5.0999999999999997E-2</v>
      </c>
      <c r="H3" s="50">
        <v>5.0999999999999997E-2</v>
      </c>
      <c r="I3" s="50">
        <v>5.0999999999999997E-2</v>
      </c>
      <c r="J3" s="50">
        <v>5.0999999999999997E-2</v>
      </c>
      <c r="K3" s="50">
        <v>5.0999999999999997E-2</v>
      </c>
      <c r="L3" s="50">
        <v>5.0999999999999997E-2</v>
      </c>
      <c r="M3" s="50">
        <v>5.0999999999999997E-2</v>
      </c>
      <c r="N3" s="40">
        <v>405</v>
      </c>
      <c r="P3" s="46">
        <v>0</v>
      </c>
      <c r="Q3" s="44">
        <f>B2</f>
        <v>0.28499999999999998</v>
      </c>
      <c r="R3" s="44">
        <f>C2</f>
        <v>0.23699999999999999</v>
      </c>
      <c r="S3" s="44">
        <f>D2</f>
        <v>0.247</v>
      </c>
    </row>
    <row r="4" spans="1:19" x14ac:dyDescent="0.2">
      <c r="P4" s="45">
        <v>120</v>
      </c>
      <c r="Q4" s="44">
        <f>E6</f>
        <v>1.1180000000000001</v>
      </c>
      <c r="R4" s="44">
        <f>F6</f>
        <v>0.79400000000000004</v>
      </c>
      <c r="S4" s="44">
        <f>G6</f>
        <v>0.98899999999999999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1.833</v>
      </c>
      <c r="R5" s="44">
        <f>I10</f>
        <v>1.2</v>
      </c>
      <c r="S5" s="44">
        <f>J10</f>
        <v>1.5860000000000001</v>
      </c>
    </row>
    <row r="6" spans="1:19" x14ac:dyDescent="0.2">
      <c r="A6" s="42" t="s">
        <v>17</v>
      </c>
      <c r="B6" s="41">
        <v>0.57299999999999995</v>
      </c>
      <c r="C6" s="41">
        <v>0.49299999999999999</v>
      </c>
      <c r="D6" s="41">
        <v>0.53</v>
      </c>
      <c r="E6" s="41">
        <v>1.1180000000000001</v>
      </c>
      <c r="F6" s="41">
        <v>0.79400000000000004</v>
      </c>
      <c r="G6" s="41">
        <v>0.98899999999999999</v>
      </c>
      <c r="H6" s="41">
        <v>5.0999999999999997E-2</v>
      </c>
      <c r="I6" s="41">
        <v>5.0999999999999997E-2</v>
      </c>
      <c r="J6" s="41">
        <v>5.0999999999999997E-2</v>
      </c>
      <c r="K6" s="41">
        <v>5.0999999999999997E-2</v>
      </c>
      <c r="L6" s="41">
        <v>5.1999999999999998E-2</v>
      </c>
      <c r="M6" s="41">
        <v>5.0999999999999997E-2</v>
      </c>
      <c r="N6" s="40">
        <v>405</v>
      </c>
      <c r="P6" s="45">
        <v>360</v>
      </c>
      <c r="Q6" s="44">
        <f>K14</f>
        <v>2.5390000000000001</v>
      </c>
      <c r="R6" s="44">
        <f>L14</f>
        <v>1.581</v>
      </c>
      <c r="S6" s="44">
        <f>M14</f>
        <v>2.1819999999999999</v>
      </c>
    </row>
    <row r="7" spans="1:19" x14ac:dyDescent="0.2">
      <c r="A7" s="42" t="s">
        <v>16</v>
      </c>
      <c r="B7" s="41">
        <v>5.0999999999999997E-2</v>
      </c>
      <c r="C7" s="41">
        <v>5.0999999999999997E-2</v>
      </c>
      <c r="D7" s="41">
        <v>5.0999999999999997E-2</v>
      </c>
      <c r="E7" s="41">
        <v>5.0999999999999997E-2</v>
      </c>
      <c r="F7" s="41">
        <v>5.0999999999999997E-2</v>
      </c>
      <c r="G7" s="41">
        <v>5.0999999999999997E-2</v>
      </c>
      <c r="H7" s="41">
        <v>5.0999999999999997E-2</v>
      </c>
      <c r="I7" s="41">
        <v>5.0999999999999997E-2</v>
      </c>
      <c r="J7" s="41">
        <v>5.0999999999999997E-2</v>
      </c>
      <c r="K7" s="41">
        <v>5.0999999999999997E-2</v>
      </c>
      <c r="L7" s="41">
        <v>5.0999999999999997E-2</v>
      </c>
      <c r="M7" s="41">
        <v>5.0999999999999997E-2</v>
      </c>
      <c r="N7" s="40">
        <v>405</v>
      </c>
      <c r="P7" s="46">
        <v>480</v>
      </c>
      <c r="Q7" s="44">
        <f>B19</f>
        <v>3.2749999999999999</v>
      </c>
      <c r="R7" s="44">
        <f>C19</f>
        <v>2.1110000000000002</v>
      </c>
      <c r="S7" s="44">
        <f>D19</f>
        <v>2.831</v>
      </c>
    </row>
    <row r="8" spans="1:19" x14ac:dyDescent="0.2">
      <c r="P8" s="45">
        <v>600</v>
      </c>
      <c r="Q8" s="44">
        <f>E23</f>
        <v>3.8109999999999999</v>
      </c>
      <c r="R8" s="44">
        <f>F23</f>
        <v>2.5529999999999999</v>
      </c>
      <c r="S8" s="44">
        <f>G23</f>
        <v>3.4460000000000002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0.83499999999999996</v>
      </c>
      <c r="C10" s="41">
        <v>0.73</v>
      </c>
      <c r="D10" s="41">
        <v>0.73399999999999999</v>
      </c>
      <c r="E10" s="41">
        <v>1.242</v>
      </c>
      <c r="F10" s="41">
        <v>0.86199999999999999</v>
      </c>
      <c r="G10" s="41">
        <v>1.079</v>
      </c>
      <c r="H10" s="41">
        <v>1.833</v>
      </c>
      <c r="I10" s="41">
        <v>1.2</v>
      </c>
      <c r="J10" s="41">
        <v>1.5860000000000001</v>
      </c>
      <c r="K10" s="41">
        <v>5.0999999999999997E-2</v>
      </c>
      <c r="L10" s="41">
        <v>5.0999999999999997E-2</v>
      </c>
      <c r="M10" s="41">
        <v>5.0999999999999997E-2</v>
      </c>
      <c r="N10" s="40">
        <v>405</v>
      </c>
      <c r="P10" s="38" t="s">
        <v>20</v>
      </c>
      <c r="Q10" s="38">
        <f>SLOPE(Q3:Q8,$P$3:$P$8)</f>
        <v>5.906428571428572E-3</v>
      </c>
      <c r="R10" s="38">
        <f>SLOPE(R3:R8,$P$3:$P$8)</f>
        <v>3.7885714285714285E-3</v>
      </c>
      <c r="S10" s="38">
        <f>SLOPE(S3:S8,$P$3:$P$8)</f>
        <v>5.2659523809523807E-3</v>
      </c>
    </row>
    <row r="11" spans="1:19" x14ac:dyDescent="0.2">
      <c r="A11" s="42" t="s">
        <v>16</v>
      </c>
      <c r="B11" s="41">
        <v>5.0999999999999997E-2</v>
      </c>
      <c r="C11" s="41">
        <v>5.0999999999999997E-2</v>
      </c>
      <c r="D11" s="41">
        <v>5.0999999999999997E-2</v>
      </c>
      <c r="E11" s="41">
        <v>5.0999999999999997E-2</v>
      </c>
      <c r="F11" s="41">
        <v>5.0999999999999997E-2</v>
      </c>
      <c r="G11" s="41">
        <v>5.0999999999999997E-2</v>
      </c>
      <c r="H11" s="41">
        <v>5.0999999999999997E-2</v>
      </c>
      <c r="I11" s="41">
        <v>5.0999999999999997E-2</v>
      </c>
      <c r="J11" s="41">
        <v>5.0999999999999997E-2</v>
      </c>
      <c r="K11" s="41">
        <v>5.0999999999999997E-2</v>
      </c>
      <c r="L11" s="41">
        <v>5.0999999999999997E-2</v>
      </c>
      <c r="M11" s="41">
        <v>5.0999999999999997E-2</v>
      </c>
      <c r="N11" s="40">
        <v>405</v>
      </c>
      <c r="P11" s="38" t="s">
        <v>19</v>
      </c>
      <c r="Q11" s="38">
        <f>_xlfn.STDEV.P(Q10:S10)</f>
        <v>8.8682850068068505E-4</v>
      </c>
    </row>
    <row r="12" spans="1:19" x14ac:dyDescent="0.2">
      <c r="P12" s="38" t="s">
        <v>18</v>
      </c>
      <c r="Q12" s="38">
        <f>AVERAGE(Q10:S10)</f>
        <v>4.9869841269841271E-3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1.0740000000000001</v>
      </c>
      <c r="C14" s="41">
        <v>0.93600000000000005</v>
      </c>
      <c r="D14" s="41">
        <v>0.92700000000000005</v>
      </c>
      <c r="E14" s="41">
        <v>1.339</v>
      </c>
      <c r="F14" s="41">
        <v>0.92600000000000005</v>
      </c>
      <c r="G14" s="41">
        <v>1.165</v>
      </c>
      <c r="H14" s="41">
        <v>1.8939999999999999</v>
      </c>
      <c r="I14" s="41">
        <v>1.236</v>
      </c>
      <c r="J14" s="41">
        <v>1.64</v>
      </c>
      <c r="K14" s="41">
        <v>2.5390000000000001</v>
      </c>
      <c r="L14" s="41">
        <v>1.581</v>
      </c>
      <c r="M14" s="41">
        <v>2.1819999999999999</v>
      </c>
      <c r="N14" s="40">
        <v>405</v>
      </c>
    </row>
    <row r="15" spans="1:19" x14ac:dyDescent="0.2">
      <c r="A15" s="42" t="s">
        <v>16</v>
      </c>
      <c r="B15" s="41">
        <v>5.0999999999999997E-2</v>
      </c>
      <c r="C15" s="41">
        <v>5.0999999999999997E-2</v>
      </c>
      <c r="D15" s="41">
        <v>5.0999999999999997E-2</v>
      </c>
      <c r="E15" s="41">
        <v>5.0999999999999997E-2</v>
      </c>
      <c r="F15" s="41">
        <v>5.0999999999999997E-2</v>
      </c>
      <c r="G15" s="41">
        <v>5.0999999999999997E-2</v>
      </c>
      <c r="H15" s="41">
        <v>5.0999999999999997E-2</v>
      </c>
      <c r="I15" s="41">
        <v>5.0999999999999997E-2</v>
      </c>
      <c r="J15" s="41">
        <v>5.0999999999999997E-2</v>
      </c>
      <c r="K15" s="41">
        <v>5.0999999999999997E-2</v>
      </c>
      <c r="L15" s="41">
        <v>5.0999999999999997E-2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1.298</v>
      </c>
      <c r="C18" s="41">
        <v>1.153</v>
      </c>
      <c r="D18" s="41">
        <v>1.1419999999999999</v>
      </c>
      <c r="E18" s="41">
        <v>1.423</v>
      </c>
      <c r="F18" s="41">
        <v>0.998</v>
      </c>
      <c r="G18" s="41">
        <v>1.258</v>
      </c>
      <c r="H18" s="41">
        <v>1.9630000000000001</v>
      </c>
      <c r="I18" s="41">
        <v>1.28</v>
      </c>
      <c r="J18" s="41">
        <v>1.698</v>
      </c>
      <c r="K18" s="41">
        <v>2.5830000000000002</v>
      </c>
      <c r="L18" s="41">
        <v>1.607</v>
      </c>
      <c r="M18" s="41">
        <v>2.238</v>
      </c>
      <c r="N18" s="40">
        <v>405</v>
      </c>
    </row>
    <row r="19" spans="1:14" x14ac:dyDescent="0.2">
      <c r="A19" s="42" t="s">
        <v>16</v>
      </c>
      <c r="B19" s="41">
        <v>3.2749999999999999</v>
      </c>
      <c r="C19" s="41">
        <v>2.1110000000000002</v>
      </c>
      <c r="D19" s="41">
        <v>2.831</v>
      </c>
      <c r="E19" s="41">
        <v>5.0999999999999997E-2</v>
      </c>
      <c r="F19" s="41">
        <v>5.0999999999999997E-2</v>
      </c>
      <c r="G19" s="41">
        <v>5.0999999999999997E-2</v>
      </c>
      <c r="H19" s="41">
        <v>5.0999999999999997E-2</v>
      </c>
      <c r="I19" s="41">
        <v>5.0999999999999997E-2</v>
      </c>
      <c r="J19" s="41">
        <v>5.0999999999999997E-2</v>
      </c>
      <c r="K19" s="41">
        <v>5.0999999999999997E-2</v>
      </c>
      <c r="L19" s="41">
        <v>5.0999999999999997E-2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1.5149999999999999</v>
      </c>
      <c r="C22" s="41">
        <v>1.355</v>
      </c>
      <c r="D22" s="41">
        <v>1.347</v>
      </c>
      <c r="E22" s="41">
        <v>1.5249999999999999</v>
      </c>
      <c r="F22" s="41">
        <v>1.0609999999999999</v>
      </c>
      <c r="G22" s="41">
        <v>1.343</v>
      </c>
      <c r="H22" s="41">
        <v>2.0390000000000001</v>
      </c>
      <c r="I22" s="41">
        <v>1.3240000000000001</v>
      </c>
      <c r="J22" s="41">
        <v>1.762</v>
      </c>
      <c r="K22" s="41">
        <v>2.633</v>
      </c>
      <c r="L22" s="41">
        <v>1.645</v>
      </c>
      <c r="M22" s="41">
        <v>2.2879999999999998</v>
      </c>
      <c r="N22" s="40">
        <v>405</v>
      </c>
    </row>
    <row r="23" spans="1:14" x14ac:dyDescent="0.2">
      <c r="A23" s="42" t="s">
        <v>16</v>
      </c>
      <c r="B23" s="41">
        <v>3.306</v>
      </c>
      <c r="C23" s="41">
        <v>2.1320000000000001</v>
      </c>
      <c r="D23" s="41">
        <v>2.8650000000000002</v>
      </c>
      <c r="E23" s="41">
        <v>3.8109999999999999</v>
      </c>
      <c r="F23" s="41">
        <v>2.5529999999999999</v>
      </c>
      <c r="G23" s="41">
        <v>3.4460000000000002</v>
      </c>
      <c r="H23" s="41">
        <v>5.0999999999999997E-2</v>
      </c>
      <c r="I23" s="41">
        <v>5.0999999999999997E-2</v>
      </c>
      <c r="J23" s="41">
        <v>5.0999999999999997E-2</v>
      </c>
      <c r="K23" s="41">
        <v>5.0999999999999997E-2</v>
      </c>
      <c r="L23" s="41">
        <v>5.0999999999999997E-2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6217B-FC7B-8F44-837D-BA5AE57C9129}">
  <dimension ref="A1:S23"/>
  <sheetViews>
    <sheetView workbookViewId="0">
      <selection activeCell="R14" sqref="R14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50">
        <v>0.17</v>
      </c>
      <c r="C2" s="50">
        <v>0.14099999999999999</v>
      </c>
      <c r="D2" s="50">
        <v>0.13600000000000001</v>
      </c>
      <c r="E2" s="50">
        <v>5.1999999999999998E-2</v>
      </c>
      <c r="F2" s="50">
        <v>5.0999999999999997E-2</v>
      </c>
      <c r="G2" s="50">
        <v>5.0999999999999997E-2</v>
      </c>
      <c r="H2" s="50">
        <v>5.0999999999999997E-2</v>
      </c>
      <c r="I2" s="50">
        <v>5.0999999999999997E-2</v>
      </c>
      <c r="J2" s="50">
        <v>5.0999999999999997E-2</v>
      </c>
      <c r="K2" s="50">
        <v>5.0999999999999997E-2</v>
      </c>
      <c r="L2" s="50">
        <v>5.0999999999999997E-2</v>
      </c>
      <c r="M2" s="50">
        <v>5.0999999999999997E-2</v>
      </c>
      <c r="N2" s="40">
        <v>405</v>
      </c>
      <c r="P2" s="46" t="s">
        <v>24</v>
      </c>
      <c r="Q2" s="44" t="s">
        <v>23</v>
      </c>
      <c r="R2" s="44" t="s">
        <v>22</v>
      </c>
      <c r="S2" s="44" t="s">
        <v>21</v>
      </c>
    </row>
    <row r="3" spans="1:19" x14ac:dyDescent="0.2">
      <c r="A3" s="42" t="s">
        <v>16</v>
      </c>
      <c r="B3" s="50">
        <v>5.1999999999999998E-2</v>
      </c>
      <c r="C3" s="50">
        <v>5.0999999999999997E-2</v>
      </c>
      <c r="D3" s="50">
        <v>5.0999999999999997E-2</v>
      </c>
      <c r="E3" s="50">
        <v>5.0999999999999997E-2</v>
      </c>
      <c r="F3" s="50">
        <v>5.1999999999999998E-2</v>
      </c>
      <c r="G3" s="50">
        <v>5.1999999999999998E-2</v>
      </c>
      <c r="H3" s="50">
        <v>5.1999999999999998E-2</v>
      </c>
      <c r="I3" s="50">
        <v>5.0999999999999997E-2</v>
      </c>
      <c r="J3" s="50">
        <v>5.1999999999999998E-2</v>
      </c>
      <c r="K3" s="50">
        <v>5.0999999999999997E-2</v>
      </c>
      <c r="L3" s="50">
        <v>5.0999999999999997E-2</v>
      </c>
      <c r="M3" s="50">
        <v>5.1999999999999998E-2</v>
      </c>
      <c r="N3" s="40">
        <v>405</v>
      </c>
      <c r="P3" s="46">
        <v>0</v>
      </c>
      <c r="Q3" s="44"/>
      <c r="R3" s="44">
        <f>C2</f>
        <v>0.14099999999999999</v>
      </c>
      <c r="S3" s="44">
        <f>D2</f>
        <v>0.13600000000000001</v>
      </c>
    </row>
    <row r="4" spans="1:19" x14ac:dyDescent="0.2">
      <c r="P4" s="45">
        <v>120</v>
      </c>
      <c r="Q4" s="44"/>
      <c r="R4" s="44">
        <f>F6</f>
        <v>0.60499999999999998</v>
      </c>
      <c r="S4" s="44">
        <f>G6</f>
        <v>0.69299999999999995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/>
      <c r="R5" s="44">
        <f>I10</f>
        <v>1.1020000000000001</v>
      </c>
      <c r="S5" s="44">
        <f>J10</f>
        <v>1.2709999999999999</v>
      </c>
    </row>
    <row r="6" spans="1:19" x14ac:dyDescent="0.2">
      <c r="A6" s="42" t="s">
        <v>17</v>
      </c>
      <c r="B6" s="41">
        <v>0.2</v>
      </c>
      <c r="C6" s="41">
        <v>0.161</v>
      </c>
      <c r="D6" s="41">
        <v>0.153</v>
      </c>
      <c r="E6" s="41">
        <v>0.97899999999999998</v>
      </c>
      <c r="F6" s="41">
        <v>0.60499999999999998</v>
      </c>
      <c r="G6" s="41">
        <v>0.69299999999999995</v>
      </c>
      <c r="H6" s="41">
        <v>5.0999999999999997E-2</v>
      </c>
      <c r="I6" s="41">
        <v>5.0999999999999997E-2</v>
      </c>
      <c r="J6" s="41">
        <v>5.0999999999999997E-2</v>
      </c>
      <c r="K6" s="41">
        <v>5.0999999999999997E-2</v>
      </c>
      <c r="L6" s="41">
        <v>5.0999999999999997E-2</v>
      </c>
      <c r="M6" s="41">
        <v>5.0999999999999997E-2</v>
      </c>
      <c r="N6" s="40">
        <v>405</v>
      </c>
      <c r="P6" s="45">
        <v>360</v>
      </c>
      <c r="Q6" s="44"/>
      <c r="R6" s="44">
        <f>L14</f>
        <v>1.68</v>
      </c>
      <c r="S6" s="44">
        <f>M14</f>
        <v>1.931</v>
      </c>
    </row>
    <row r="7" spans="1:19" x14ac:dyDescent="0.2">
      <c r="A7" s="42" t="s">
        <v>16</v>
      </c>
      <c r="B7" s="41">
        <v>5.1999999999999998E-2</v>
      </c>
      <c r="C7" s="41">
        <v>5.0999999999999997E-2</v>
      </c>
      <c r="D7" s="41">
        <v>5.0999999999999997E-2</v>
      </c>
      <c r="E7" s="41">
        <v>5.0999999999999997E-2</v>
      </c>
      <c r="F7" s="41">
        <v>5.1999999999999998E-2</v>
      </c>
      <c r="G7" s="41">
        <v>5.1999999999999998E-2</v>
      </c>
      <c r="H7" s="41">
        <v>5.1999999999999998E-2</v>
      </c>
      <c r="I7" s="41">
        <v>5.0999999999999997E-2</v>
      </c>
      <c r="J7" s="41">
        <v>5.1999999999999998E-2</v>
      </c>
      <c r="K7" s="41">
        <v>5.0999999999999997E-2</v>
      </c>
      <c r="L7" s="41">
        <v>5.0999999999999997E-2</v>
      </c>
      <c r="M7" s="41">
        <v>5.1999999999999998E-2</v>
      </c>
      <c r="N7" s="40">
        <v>405</v>
      </c>
      <c r="P7" s="46">
        <v>480</v>
      </c>
      <c r="Q7" s="44"/>
      <c r="R7" s="44">
        <f>C19</f>
        <v>2.2400000000000002</v>
      </c>
      <c r="S7" s="44">
        <f>D19</f>
        <v>2.593</v>
      </c>
    </row>
    <row r="8" spans="1:19" x14ac:dyDescent="0.2">
      <c r="P8" s="45">
        <v>600</v>
      </c>
      <c r="Q8" s="44"/>
      <c r="R8" s="44">
        <f>F23</f>
        <v>2.8980000000000001</v>
      </c>
      <c r="S8" s="44">
        <f>G23</f>
        <v>3.2290000000000001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0.22700000000000001</v>
      </c>
      <c r="C10" s="41">
        <v>0.17899999999999999</v>
      </c>
      <c r="D10" s="41">
        <v>0.16900000000000001</v>
      </c>
      <c r="E10" s="41">
        <v>0.996</v>
      </c>
      <c r="F10" s="41">
        <v>0.61399999999999999</v>
      </c>
      <c r="G10" s="41">
        <v>0.70499999999999996</v>
      </c>
      <c r="H10" s="41">
        <v>1.7709999999999999</v>
      </c>
      <c r="I10" s="41">
        <v>1.1020000000000001</v>
      </c>
      <c r="J10" s="41">
        <v>1.2709999999999999</v>
      </c>
      <c r="K10" s="41">
        <v>5.0999999999999997E-2</v>
      </c>
      <c r="L10" s="41">
        <v>5.0999999999999997E-2</v>
      </c>
      <c r="M10" s="41">
        <v>5.0999999999999997E-2</v>
      </c>
      <c r="N10" s="40">
        <v>405</v>
      </c>
      <c r="P10" s="38" t="s">
        <v>20</v>
      </c>
      <c r="R10" s="38">
        <f>SLOPE(R3:R8,$P$3:$P$8)</f>
        <v>4.5876190476190478E-3</v>
      </c>
      <c r="S10" s="38">
        <f>SLOPE(S3:S8,$P$3:$P$8)</f>
        <v>5.1964285714285715E-3</v>
      </c>
    </row>
    <row r="11" spans="1:19" x14ac:dyDescent="0.2">
      <c r="A11" s="42" t="s">
        <v>16</v>
      </c>
      <c r="B11" s="41">
        <v>5.1999999999999998E-2</v>
      </c>
      <c r="C11" s="41">
        <v>5.0999999999999997E-2</v>
      </c>
      <c r="D11" s="41">
        <v>5.0999999999999997E-2</v>
      </c>
      <c r="E11" s="41">
        <v>5.0999999999999997E-2</v>
      </c>
      <c r="F11" s="41">
        <v>5.0999999999999997E-2</v>
      </c>
      <c r="G11" s="41">
        <v>5.1999999999999998E-2</v>
      </c>
      <c r="H11" s="41">
        <v>5.0999999999999997E-2</v>
      </c>
      <c r="I11" s="41">
        <v>5.0999999999999997E-2</v>
      </c>
      <c r="J11" s="41">
        <v>5.1999999999999998E-2</v>
      </c>
      <c r="K11" s="41">
        <v>5.0999999999999997E-2</v>
      </c>
      <c r="L11" s="41">
        <v>5.0999999999999997E-2</v>
      </c>
      <c r="M11" s="41">
        <v>5.1999999999999998E-2</v>
      </c>
      <c r="N11" s="40">
        <v>405</v>
      </c>
      <c r="P11" s="38" t="s">
        <v>19</v>
      </c>
      <c r="Q11" s="38">
        <f>_xlfn.STDEV.P(R10:S10)</f>
        <v>3.0440476190476181E-4</v>
      </c>
    </row>
    <row r="12" spans="1:19" x14ac:dyDescent="0.2">
      <c r="P12" s="38" t="s">
        <v>18</v>
      </c>
      <c r="Q12" s="38">
        <f>AVERAGE(R10:S10)</f>
        <v>4.8920238095238096E-3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0.252</v>
      </c>
      <c r="C14" s="41">
        <v>0.19600000000000001</v>
      </c>
      <c r="D14" s="41">
        <v>0.184</v>
      </c>
      <c r="E14" s="41">
        <v>1.0149999999999999</v>
      </c>
      <c r="F14" s="41">
        <v>0.625</v>
      </c>
      <c r="G14" s="41">
        <v>0.71899999999999997</v>
      </c>
      <c r="H14" s="41">
        <v>1.786</v>
      </c>
      <c r="I14" s="41">
        <v>1.1080000000000001</v>
      </c>
      <c r="J14" s="41">
        <v>1.2769999999999999</v>
      </c>
      <c r="K14" s="41">
        <v>2.61</v>
      </c>
      <c r="L14" s="41">
        <v>1.68</v>
      </c>
      <c r="M14" s="41">
        <v>1.931</v>
      </c>
      <c r="N14" s="40">
        <v>405</v>
      </c>
    </row>
    <row r="15" spans="1:19" x14ac:dyDescent="0.2">
      <c r="A15" s="42" t="s">
        <v>16</v>
      </c>
      <c r="B15" s="41">
        <v>5.1999999999999998E-2</v>
      </c>
      <c r="C15" s="41">
        <v>5.1999999999999998E-2</v>
      </c>
      <c r="D15" s="41">
        <v>5.0999999999999997E-2</v>
      </c>
      <c r="E15" s="41">
        <v>5.0999999999999997E-2</v>
      </c>
      <c r="F15" s="41">
        <v>5.1999999999999998E-2</v>
      </c>
      <c r="G15" s="41">
        <v>5.1999999999999998E-2</v>
      </c>
      <c r="H15" s="41">
        <v>5.1999999999999998E-2</v>
      </c>
      <c r="I15" s="41">
        <v>5.0999999999999997E-2</v>
      </c>
      <c r="J15" s="41">
        <v>5.1999999999999998E-2</v>
      </c>
      <c r="K15" s="41">
        <v>5.0999999999999997E-2</v>
      </c>
      <c r="L15" s="41">
        <v>5.0999999999999997E-2</v>
      </c>
      <c r="M15" s="41">
        <v>5.1999999999999998E-2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0.27600000000000002</v>
      </c>
      <c r="C18" s="41">
        <v>0.21299999999999999</v>
      </c>
      <c r="D18" s="41">
        <v>0.19800000000000001</v>
      </c>
      <c r="E18" s="41">
        <v>1.036</v>
      </c>
      <c r="F18" s="41">
        <v>0.63800000000000001</v>
      </c>
      <c r="G18" s="41">
        <v>0.73199999999999998</v>
      </c>
      <c r="H18" s="41">
        <v>1.8</v>
      </c>
      <c r="I18" s="41">
        <v>1.1160000000000001</v>
      </c>
      <c r="J18" s="41">
        <v>1.288</v>
      </c>
      <c r="K18" s="41">
        <v>2.6190000000000002</v>
      </c>
      <c r="L18" s="41">
        <v>1.6830000000000001</v>
      </c>
      <c r="M18" s="41">
        <v>1.9350000000000001</v>
      </c>
      <c r="N18" s="40">
        <v>405</v>
      </c>
    </row>
    <row r="19" spans="1:14" x14ac:dyDescent="0.2">
      <c r="A19" s="42" t="s">
        <v>16</v>
      </c>
      <c r="B19" s="41">
        <v>3.45</v>
      </c>
      <c r="C19" s="41">
        <v>2.2400000000000002</v>
      </c>
      <c r="D19" s="41">
        <v>2.593</v>
      </c>
      <c r="E19" s="41">
        <v>5.0999999999999997E-2</v>
      </c>
      <c r="F19" s="41">
        <v>5.0999999999999997E-2</v>
      </c>
      <c r="G19" s="41">
        <v>5.1999999999999998E-2</v>
      </c>
      <c r="H19" s="41">
        <v>5.0999999999999997E-2</v>
      </c>
      <c r="I19" s="41">
        <v>5.0999999999999997E-2</v>
      </c>
      <c r="J19" s="41">
        <v>5.1999999999999998E-2</v>
      </c>
      <c r="K19" s="41">
        <v>5.0999999999999997E-2</v>
      </c>
      <c r="L19" s="41">
        <v>5.0999999999999997E-2</v>
      </c>
      <c r="M19" s="41">
        <v>5.1999999999999998E-2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0.3</v>
      </c>
      <c r="C22" s="41">
        <v>0.23</v>
      </c>
      <c r="D22" s="41">
        <v>0.21299999999999999</v>
      </c>
      <c r="E22" s="41">
        <v>1.054</v>
      </c>
      <c r="F22" s="41">
        <v>0.64900000000000002</v>
      </c>
      <c r="G22" s="41">
        <v>0.747</v>
      </c>
      <c r="H22" s="41">
        <v>1.825</v>
      </c>
      <c r="I22" s="41">
        <v>1.133</v>
      </c>
      <c r="J22" s="41">
        <v>1.306</v>
      </c>
      <c r="K22" s="41">
        <v>2.6389999999999998</v>
      </c>
      <c r="L22" s="41">
        <v>1.6930000000000001</v>
      </c>
      <c r="M22" s="41">
        <v>1.9419999999999999</v>
      </c>
      <c r="N22" s="40">
        <v>405</v>
      </c>
    </row>
    <row r="23" spans="1:14" x14ac:dyDescent="0.2">
      <c r="A23" s="42" t="s">
        <v>16</v>
      </c>
      <c r="B23" s="41">
        <v>3.4609999999999999</v>
      </c>
      <c r="C23" s="41">
        <v>2.2389999999999999</v>
      </c>
      <c r="D23" s="41">
        <v>2.5920000000000001</v>
      </c>
      <c r="E23" s="41">
        <v>3.9929999999999999</v>
      </c>
      <c r="F23" s="41">
        <v>2.8980000000000001</v>
      </c>
      <c r="G23" s="41">
        <v>3.2290000000000001</v>
      </c>
      <c r="H23" s="41">
        <v>5.0999999999999997E-2</v>
      </c>
      <c r="I23" s="41">
        <v>5.0999999999999997E-2</v>
      </c>
      <c r="J23" s="41">
        <v>5.1999999999999998E-2</v>
      </c>
      <c r="K23" s="41">
        <v>5.0999999999999997E-2</v>
      </c>
      <c r="L23" s="41">
        <v>5.0999999999999997E-2</v>
      </c>
      <c r="M23" s="41">
        <v>5.1999999999999998E-2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72BFD-74C2-5746-A9EC-E5DC4302CCB3}">
  <dimension ref="A1:S23"/>
  <sheetViews>
    <sheetView workbookViewId="0">
      <selection activeCell="P13" sqref="P13:Q14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50">
        <v>0.21299999999999999</v>
      </c>
      <c r="C2" s="50">
        <v>0.13800000000000001</v>
      </c>
      <c r="D2" s="50">
        <v>0.13200000000000001</v>
      </c>
      <c r="E2" s="50">
        <v>5.0999999999999997E-2</v>
      </c>
      <c r="F2" s="50">
        <v>5.0999999999999997E-2</v>
      </c>
      <c r="G2" s="50">
        <v>5.1999999999999998E-2</v>
      </c>
      <c r="H2" s="50">
        <v>5.1999999999999998E-2</v>
      </c>
      <c r="I2" s="50">
        <v>5.1999999999999998E-2</v>
      </c>
      <c r="J2" s="50">
        <v>5.1999999999999998E-2</v>
      </c>
      <c r="K2" s="50">
        <v>5.0999999999999997E-2</v>
      </c>
      <c r="L2" s="50">
        <v>5.0999999999999997E-2</v>
      </c>
      <c r="M2" s="50">
        <v>5.1999999999999998E-2</v>
      </c>
      <c r="N2" s="40">
        <v>405</v>
      </c>
      <c r="P2" s="46" t="s">
        <v>24</v>
      </c>
      <c r="Q2" s="44" t="s">
        <v>23</v>
      </c>
      <c r="R2" s="44" t="s">
        <v>22</v>
      </c>
      <c r="S2" s="44" t="s">
        <v>21</v>
      </c>
    </row>
    <row r="3" spans="1:19" x14ac:dyDescent="0.2">
      <c r="A3" s="42" t="s">
        <v>16</v>
      </c>
      <c r="B3" s="50">
        <v>5.0999999999999997E-2</v>
      </c>
      <c r="C3" s="50">
        <v>5.0999999999999997E-2</v>
      </c>
      <c r="D3" s="50">
        <v>5.5E-2</v>
      </c>
      <c r="E3" s="50">
        <v>5.1999999999999998E-2</v>
      </c>
      <c r="F3" s="50">
        <v>5.0999999999999997E-2</v>
      </c>
      <c r="G3" s="50">
        <v>5.0999999999999997E-2</v>
      </c>
      <c r="H3" s="50">
        <v>5.1999999999999998E-2</v>
      </c>
      <c r="I3" s="50">
        <v>5.1999999999999998E-2</v>
      </c>
      <c r="J3" s="50">
        <v>5.1999999999999998E-2</v>
      </c>
      <c r="K3" s="50">
        <v>5.0999999999999997E-2</v>
      </c>
      <c r="L3" s="50">
        <v>5.0999999999999997E-2</v>
      </c>
      <c r="M3" s="50">
        <v>5.1999999999999998E-2</v>
      </c>
      <c r="N3" s="40">
        <v>405</v>
      </c>
      <c r="P3" s="46">
        <v>0</v>
      </c>
      <c r="Q3" s="44">
        <f>B2</f>
        <v>0.21299999999999999</v>
      </c>
      <c r="R3" s="44">
        <f>C2</f>
        <v>0.13800000000000001</v>
      </c>
      <c r="S3" s="44">
        <f>D2</f>
        <v>0.13200000000000001</v>
      </c>
    </row>
    <row r="4" spans="1:19" x14ac:dyDescent="0.2">
      <c r="P4" s="45">
        <v>120</v>
      </c>
      <c r="Q4" s="44">
        <f>E6</f>
        <v>0.64100000000000001</v>
      </c>
      <c r="R4" s="44">
        <f>F6</f>
        <v>0.504</v>
      </c>
      <c r="S4" s="44">
        <f>G6</f>
        <v>0.55000000000000004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1.129</v>
      </c>
      <c r="R5" s="44">
        <f>I10</f>
        <v>0.85499999999999998</v>
      </c>
      <c r="S5" s="44">
        <f>J10</f>
        <v>0.95899999999999996</v>
      </c>
    </row>
    <row r="6" spans="1:19" x14ac:dyDescent="0.2">
      <c r="A6" s="42" t="s">
        <v>17</v>
      </c>
      <c r="B6" s="41">
        <v>0.23699999999999999</v>
      </c>
      <c r="C6" s="41">
        <v>0.156</v>
      </c>
      <c r="D6" s="41">
        <v>0.152</v>
      </c>
      <c r="E6" s="41">
        <v>0.64100000000000001</v>
      </c>
      <c r="F6" s="41">
        <v>0.504</v>
      </c>
      <c r="G6" s="41">
        <v>0.55000000000000004</v>
      </c>
      <c r="H6" s="41">
        <v>5.1999999999999998E-2</v>
      </c>
      <c r="I6" s="41">
        <v>5.1999999999999998E-2</v>
      </c>
      <c r="J6" s="41">
        <v>5.1999999999999998E-2</v>
      </c>
      <c r="K6" s="41">
        <v>5.0999999999999997E-2</v>
      </c>
      <c r="L6" s="41">
        <v>5.0999999999999997E-2</v>
      </c>
      <c r="M6" s="41">
        <v>5.1999999999999998E-2</v>
      </c>
      <c r="N6" s="40">
        <v>405</v>
      </c>
      <c r="P6" s="45">
        <v>360</v>
      </c>
      <c r="Q6" s="44">
        <f>K14</f>
        <v>1.661</v>
      </c>
      <c r="R6" s="44">
        <f>L14</f>
        <v>1.3049999999999999</v>
      </c>
      <c r="S6" s="44">
        <f>M14</f>
        <v>1.4450000000000001</v>
      </c>
    </row>
    <row r="7" spans="1:19" x14ac:dyDescent="0.2">
      <c r="A7" s="42" t="s">
        <v>16</v>
      </c>
      <c r="B7" s="41">
        <v>5.0999999999999997E-2</v>
      </c>
      <c r="C7" s="41">
        <v>5.0999999999999997E-2</v>
      </c>
      <c r="D7" s="41">
        <v>5.5E-2</v>
      </c>
      <c r="E7" s="41">
        <v>5.1999999999999998E-2</v>
      </c>
      <c r="F7" s="41">
        <v>5.0999999999999997E-2</v>
      </c>
      <c r="G7" s="41">
        <v>5.0999999999999997E-2</v>
      </c>
      <c r="H7" s="41">
        <v>5.1999999999999998E-2</v>
      </c>
      <c r="I7" s="41">
        <v>5.1999999999999998E-2</v>
      </c>
      <c r="J7" s="41">
        <v>5.1999999999999998E-2</v>
      </c>
      <c r="K7" s="41">
        <v>5.0999999999999997E-2</v>
      </c>
      <c r="L7" s="41">
        <v>5.0999999999999997E-2</v>
      </c>
      <c r="M7" s="41">
        <v>5.1999999999999998E-2</v>
      </c>
      <c r="N7" s="40">
        <v>405</v>
      </c>
      <c r="P7" s="46">
        <v>480</v>
      </c>
      <c r="Q7" s="44">
        <f>B19</f>
        <v>2.282</v>
      </c>
      <c r="R7" s="44">
        <f>C19</f>
        <v>1.744</v>
      </c>
      <c r="S7" s="44">
        <f>D19</f>
        <v>1.9339999999999999</v>
      </c>
    </row>
    <row r="8" spans="1:19" x14ac:dyDescent="0.2">
      <c r="P8" s="45">
        <v>600</v>
      </c>
      <c r="Q8" s="44">
        <f>E23</f>
        <v>3.0529999999999999</v>
      </c>
      <c r="R8" s="44">
        <f>F23</f>
        <v>2.331</v>
      </c>
      <c r="S8" s="44">
        <f>G23</f>
        <v>2.4860000000000002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0.25700000000000001</v>
      </c>
      <c r="C10" s="41">
        <v>0.17499999999999999</v>
      </c>
      <c r="D10" s="41">
        <v>0.17199999999999999</v>
      </c>
      <c r="E10" s="41">
        <v>0.65100000000000002</v>
      </c>
      <c r="F10" s="41">
        <v>0.51200000000000001</v>
      </c>
      <c r="G10" s="41">
        <v>0.56100000000000005</v>
      </c>
      <c r="H10" s="41">
        <v>1.129</v>
      </c>
      <c r="I10" s="41">
        <v>0.85499999999999998</v>
      </c>
      <c r="J10" s="41">
        <v>0.95899999999999996</v>
      </c>
      <c r="K10" s="41">
        <v>5.0999999999999997E-2</v>
      </c>
      <c r="L10" s="41">
        <v>5.0999999999999997E-2</v>
      </c>
      <c r="M10" s="41">
        <v>5.1999999999999998E-2</v>
      </c>
      <c r="N10" s="40">
        <v>405</v>
      </c>
      <c r="P10" s="38" t="s">
        <v>20</v>
      </c>
      <c r="Q10" s="38">
        <f>SLOPE(Q3:Q8,$P$3:$P$8)</f>
        <v>4.6797619047619044E-3</v>
      </c>
      <c r="R10" s="38">
        <f>SLOPE(R3:R8,$P$3:$P$8)</f>
        <v>3.6035714285714282E-3</v>
      </c>
      <c r="S10" s="38">
        <f>SLOPE(S3:S8,$P$3:$P$8)</f>
        <v>3.9066666666666668E-3</v>
      </c>
    </row>
    <row r="11" spans="1:19" x14ac:dyDescent="0.2">
      <c r="A11" s="42" t="s">
        <v>16</v>
      </c>
      <c r="B11" s="41">
        <v>5.0999999999999997E-2</v>
      </c>
      <c r="C11" s="41">
        <v>5.0999999999999997E-2</v>
      </c>
      <c r="D11" s="41">
        <v>5.5E-2</v>
      </c>
      <c r="E11" s="41">
        <v>5.1999999999999998E-2</v>
      </c>
      <c r="F11" s="41">
        <v>5.0999999999999997E-2</v>
      </c>
      <c r="G11" s="41">
        <v>5.0999999999999997E-2</v>
      </c>
      <c r="H11" s="41">
        <v>5.1999999999999998E-2</v>
      </c>
      <c r="I11" s="41">
        <v>5.1999999999999998E-2</v>
      </c>
      <c r="J11" s="41">
        <v>5.1999999999999998E-2</v>
      </c>
      <c r="K11" s="41">
        <v>5.0999999999999997E-2</v>
      </c>
      <c r="L11" s="41">
        <v>5.0999999999999997E-2</v>
      </c>
      <c r="M11" s="41">
        <v>5.1999999999999998E-2</v>
      </c>
      <c r="N11" s="40">
        <v>405</v>
      </c>
      <c r="P11" s="38" t="s">
        <v>19</v>
      </c>
      <c r="Q11" s="38">
        <f>_xlfn.STDEV.P(Q10:S10)</f>
        <v>4.531039752596191E-4</v>
      </c>
    </row>
    <row r="12" spans="1:19" x14ac:dyDescent="0.2">
      <c r="P12" s="38" t="s">
        <v>18</v>
      </c>
      <c r="Q12" s="38">
        <f>AVERAGE(Q10:S10)</f>
        <v>4.0633333333333329E-3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0.27700000000000002</v>
      </c>
      <c r="C14" s="41">
        <v>0.19</v>
      </c>
      <c r="D14" s="41">
        <v>0.19</v>
      </c>
      <c r="E14" s="41">
        <v>0.66400000000000003</v>
      </c>
      <c r="F14" s="41">
        <v>0.52400000000000002</v>
      </c>
      <c r="G14" s="41">
        <v>0.57399999999999995</v>
      </c>
      <c r="H14" s="41">
        <v>1.137</v>
      </c>
      <c r="I14" s="41">
        <v>0.86199999999999999</v>
      </c>
      <c r="J14" s="41">
        <v>0.96799999999999997</v>
      </c>
      <c r="K14" s="41">
        <v>1.661</v>
      </c>
      <c r="L14" s="41">
        <v>1.3049999999999999</v>
      </c>
      <c r="M14" s="41">
        <v>1.4450000000000001</v>
      </c>
      <c r="N14" s="40">
        <v>405</v>
      </c>
    </row>
    <row r="15" spans="1:19" x14ac:dyDescent="0.2">
      <c r="A15" s="42" t="s">
        <v>16</v>
      </c>
      <c r="B15" s="41">
        <v>5.0999999999999997E-2</v>
      </c>
      <c r="C15" s="41">
        <v>5.0999999999999997E-2</v>
      </c>
      <c r="D15" s="41">
        <v>5.5E-2</v>
      </c>
      <c r="E15" s="41">
        <v>5.1999999999999998E-2</v>
      </c>
      <c r="F15" s="41">
        <v>5.0999999999999997E-2</v>
      </c>
      <c r="G15" s="41">
        <v>5.0999999999999997E-2</v>
      </c>
      <c r="H15" s="41">
        <v>5.1999999999999998E-2</v>
      </c>
      <c r="I15" s="41">
        <v>5.1999999999999998E-2</v>
      </c>
      <c r="J15" s="41">
        <v>5.1999999999999998E-2</v>
      </c>
      <c r="K15" s="41">
        <v>5.0999999999999997E-2</v>
      </c>
      <c r="L15" s="41">
        <v>5.0999999999999997E-2</v>
      </c>
      <c r="M15" s="41">
        <v>5.1999999999999998E-2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0.29599999999999999</v>
      </c>
      <c r="C18" s="41">
        <v>0.20499999999999999</v>
      </c>
      <c r="D18" s="41">
        <v>0.20599999999999999</v>
      </c>
      <c r="E18" s="41">
        <v>0.67700000000000005</v>
      </c>
      <c r="F18" s="41">
        <v>0.53600000000000003</v>
      </c>
      <c r="G18" s="41">
        <v>0.58899999999999997</v>
      </c>
      <c r="H18" s="41">
        <v>1.151</v>
      </c>
      <c r="I18" s="41">
        <v>0.872</v>
      </c>
      <c r="J18" s="41">
        <v>0.98199999999999998</v>
      </c>
      <c r="K18" s="41">
        <v>1.669</v>
      </c>
      <c r="L18" s="41">
        <v>1.3140000000000001</v>
      </c>
      <c r="M18" s="41">
        <v>1.4510000000000001</v>
      </c>
      <c r="N18" s="40">
        <v>405</v>
      </c>
    </row>
    <row r="19" spans="1:14" x14ac:dyDescent="0.2">
      <c r="A19" s="42" t="s">
        <v>16</v>
      </c>
      <c r="B19" s="41">
        <v>2.282</v>
      </c>
      <c r="C19" s="41">
        <v>1.744</v>
      </c>
      <c r="D19" s="41">
        <v>1.9339999999999999</v>
      </c>
      <c r="E19" s="41">
        <v>5.1999999999999998E-2</v>
      </c>
      <c r="F19" s="41">
        <v>5.0999999999999997E-2</v>
      </c>
      <c r="G19" s="41">
        <v>5.0999999999999997E-2</v>
      </c>
      <c r="H19" s="41">
        <v>5.1999999999999998E-2</v>
      </c>
      <c r="I19" s="41">
        <v>5.1999999999999998E-2</v>
      </c>
      <c r="J19" s="41">
        <v>5.1999999999999998E-2</v>
      </c>
      <c r="K19" s="41">
        <v>5.0999999999999997E-2</v>
      </c>
      <c r="L19" s="41">
        <v>5.0999999999999997E-2</v>
      </c>
      <c r="M19" s="41">
        <v>5.1999999999999998E-2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0.314</v>
      </c>
      <c r="C22" s="41">
        <v>0.219</v>
      </c>
      <c r="D22" s="41">
        <v>0.219</v>
      </c>
      <c r="E22" s="41">
        <v>0.68500000000000005</v>
      </c>
      <c r="F22" s="41">
        <v>0.54500000000000004</v>
      </c>
      <c r="G22" s="41">
        <v>0.6</v>
      </c>
      <c r="H22" s="41">
        <v>1.163</v>
      </c>
      <c r="I22" s="41">
        <v>0.88400000000000001</v>
      </c>
      <c r="J22" s="41">
        <v>0.99299999999999999</v>
      </c>
      <c r="K22" s="41">
        <v>1.6819999999999999</v>
      </c>
      <c r="L22" s="41">
        <v>1.325</v>
      </c>
      <c r="M22" s="41">
        <v>1.468</v>
      </c>
      <c r="N22" s="40">
        <v>405</v>
      </c>
    </row>
    <row r="23" spans="1:14" x14ac:dyDescent="0.2">
      <c r="A23" s="42" t="s">
        <v>16</v>
      </c>
      <c r="B23" s="41">
        <v>2.2959999999999998</v>
      </c>
      <c r="C23" s="41">
        <v>1.7430000000000001</v>
      </c>
      <c r="D23" s="41">
        <v>1.948</v>
      </c>
      <c r="E23" s="41">
        <v>3.0529999999999999</v>
      </c>
      <c r="F23" s="41">
        <v>2.331</v>
      </c>
      <c r="G23" s="41">
        <v>2.4860000000000002</v>
      </c>
      <c r="H23" s="41">
        <v>5.1999999999999998E-2</v>
      </c>
      <c r="I23" s="41">
        <v>5.1999999999999998E-2</v>
      </c>
      <c r="J23" s="41">
        <v>5.1999999999999998E-2</v>
      </c>
      <c r="K23" s="41">
        <v>5.0999999999999997E-2</v>
      </c>
      <c r="L23" s="41">
        <v>5.0999999999999997E-2</v>
      </c>
      <c r="M23" s="41">
        <v>5.1999999999999998E-2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8A2CC-E1DA-B941-A52C-769F184874D7}">
  <dimension ref="A1:S23"/>
  <sheetViews>
    <sheetView workbookViewId="0">
      <selection activeCell="P13" sqref="P13:Q14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50">
        <v>0.16700000000000001</v>
      </c>
      <c r="C2" s="50">
        <v>0.13100000000000001</v>
      </c>
      <c r="D2" s="50">
        <v>0.151</v>
      </c>
      <c r="E2" s="50">
        <v>5.0999999999999997E-2</v>
      </c>
      <c r="F2" s="50">
        <v>5.0999999999999997E-2</v>
      </c>
      <c r="G2" s="50">
        <v>5.2999999999999999E-2</v>
      </c>
      <c r="H2" s="50">
        <v>5.1999999999999998E-2</v>
      </c>
      <c r="I2" s="50">
        <v>5.1999999999999998E-2</v>
      </c>
      <c r="J2" s="50">
        <v>5.0999999999999997E-2</v>
      </c>
      <c r="K2" s="50">
        <v>5.0999999999999997E-2</v>
      </c>
      <c r="L2" s="50">
        <v>5.0999999999999997E-2</v>
      </c>
      <c r="M2" s="50">
        <v>4.8000000000000001E-2</v>
      </c>
      <c r="N2" s="40">
        <v>405</v>
      </c>
      <c r="P2" s="46" t="s">
        <v>24</v>
      </c>
      <c r="Q2" s="44" t="s">
        <v>23</v>
      </c>
      <c r="R2" s="44" t="s">
        <v>22</v>
      </c>
      <c r="S2" s="44" t="s">
        <v>21</v>
      </c>
    </row>
    <row r="3" spans="1:19" x14ac:dyDescent="0.2">
      <c r="A3" s="42" t="s">
        <v>16</v>
      </c>
      <c r="B3" s="50">
        <v>5.1999999999999998E-2</v>
      </c>
      <c r="C3" s="50">
        <v>5.1999999999999998E-2</v>
      </c>
      <c r="D3" s="50">
        <v>5.1999999999999998E-2</v>
      </c>
      <c r="E3" s="50">
        <v>4.3999999999999997E-2</v>
      </c>
      <c r="F3" s="50">
        <v>5.0999999999999997E-2</v>
      </c>
      <c r="G3" s="50">
        <v>5.1999999999999998E-2</v>
      </c>
      <c r="H3" s="50">
        <v>5.1999999999999998E-2</v>
      </c>
      <c r="I3" s="50">
        <v>5.1999999999999998E-2</v>
      </c>
      <c r="J3" s="50">
        <v>5.2999999999999999E-2</v>
      </c>
      <c r="K3" s="50">
        <v>5.3999999999999999E-2</v>
      </c>
      <c r="L3" s="50">
        <v>5.0999999999999997E-2</v>
      </c>
      <c r="M3" s="50">
        <v>5.0999999999999997E-2</v>
      </c>
      <c r="N3" s="40">
        <v>405</v>
      </c>
      <c r="P3" s="46">
        <v>0</v>
      </c>
      <c r="Q3" s="44">
        <f>B2</f>
        <v>0.16700000000000001</v>
      </c>
      <c r="R3" s="44">
        <f>C2</f>
        <v>0.13100000000000001</v>
      </c>
      <c r="S3" s="44">
        <f>D2</f>
        <v>0.151</v>
      </c>
    </row>
    <row r="4" spans="1:19" x14ac:dyDescent="0.2">
      <c r="P4" s="45">
        <v>120</v>
      </c>
      <c r="Q4" s="44">
        <f>E6</f>
        <v>0.65900000000000003</v>
      </c>
      <c r="R4" s="44">
        <f>F6</f>
        <v>0.39800000000000002</v>
      </c>
      <c r="S4" s="44">
        <f>G6</f>
        <v>0.68799999999999994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1.2</v>
      </c>
      <c r="R5" s="44">
        <f>I10</f>
        <v>0.66800000000000004</v>
      </c>
      <c r="S5" s="44">
        <f>J10</f>
        <v>1.2689999999999999</v>
      </c>
    </row>
    <row r="6" spans="1:19" x14ac:dyDescent="0.2">
      <c r="A6" s="42" t="s">
        <v>17</v>
      </c>
      <c r="B6" s="41">
        <v>0.184</v>
      </c>
      <c r="C6" s="41">
        <v>0.14599999999999999</v>
      </c>
      <c r="D6" s="41">
        <v>0.16800000000000001</v>
      </c>
      <c r="E6" s="41">
        <v>0.65900000000000003</v>
      </c>
      <c r="F6" s="41">
        <v>0.39800000000000002</v>
      </c>
      <c r="G6" s="41">
        <v>0.68799999999999994</v>
      </c>
      <c r="H6" s="41">
        <v>5.1999999999999998E-2</v>
      </c>
      <c r="I6" s="41">
        <v>5.1999999999999998E-2</v>
      </c>
      <c r="J6" s="41">
        <v>5.0999999999999997E-2</v>
      </c>
      <c r="K6" s="41">
        <v>5.0999999999999997E-2</v>
      </c>
      <c r="L6" s="41">
        <v>5.0999999999999997E-2</v>
      </c>
      <c r="M6" s="41">
        <v>4.8000000000000001E-2</v>
      </c>
      <c r="N6" s="40">
        <v>405</v>
      </c>
      <c r="P6" s="45">
        <v>360</v>
      </c>
      <c r="Q6" s="44">
        <f>K14</f>
        <v>1.764</v>
      </c>
      <c r="R6" s="44">
        <f>L14</f>
        <v>0.94799999999999995</v>
      </c>
      <c r="S6" s="44">
        <f>M14</f>
        <v>1.911</v>
      </c>
    </row>
    <row r="7" spans="1:19" x14ac:dyDescent="0.2">
      <c r="A7" s="42" t="s">
        <v>16</v>
      </c>
      <c r="B7" s="41">
        <v>5.1999999999999998E-2</v>
      </c>
      <c r="C7" s="41">
        <v>5.1999999999999998E-2</v>
      </c>
      <c r="D7" s="41">
        <v>5.1999999999999998E-2</v>
      </c>
      <c r="E7" s="41">
        <v>4.3999999999999997E-2</v>
      </c>
      <c r="F7" s="41">
        <v>5.0999999999999997E-2</v>
      </c>
      <c r="G7" s="41">
        <v>5.1999999999999998E-2</v>
      </c>
      <c r="H7" s="41">
        <v>5.1999999999999998E-2</v>
      </c>
      <c r="I7" s="41">
        <v>5.1999999999999998E-2</v>
      </c>
      <c r="J7" s="41">
        <v>5.2999999999999999E-2</v>
      </c>
      <c r="K7" s="41">
        <v>5.3999999999999999E-2</v>
      </c>
      <c r="L7" s="41">
        <v>5.0999999999999997E-2</v>
      </c>
      <c r="M7" s="41">
        <v>5.0999999999999997E-2</v>
      </c>
      <c r="N7" s="40">
        <v>405</v>
      </c>
      <c r="P7" s="46">
        <v>480</v>
      </c>
      <c r="Q7" s="44">
        <f>B19</f>
        <v>2.4500000000000002</v>
      </c>
      <c r="R7" s="44">
        <f>C19</f>
        <v>1.31</v>
      </c>
      <c r="S7" s="44">
        <f>D19</f>
        <v>2.4689999999999999</v>
      </c>
    </row>
    <row r="8" spans="1:19" x14ac:dyDescent="0.2">
      <c r="P8" s="45">
        <v>600</v>
      </c>
      <c r="Q8" s="44">
        <f>E23</f>
        <v>3.1789999999999998</v>
      </c>
      <c r="R8" s="44">
        <f>F23</f>
        <v>1.732</v>
      </c>
      <c r="S8" s="44">
        <f>G23</f>
        <v>3.286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0.20300000000000001</v>
      </c>
      <c r="C10" s="41">
        <v>0.16200000000000001</v>
      </c>
      <c r="D10" s="41">
        <v>0.184</v>
      </c>
      <c r="E10" s="41">
        <v>0.67200000000000004</v>
      </c>
      <c r="F10" s="41">
        <v>0.40500000000000003</v>
      </c>
      <c r="G10" s="41">
        <v>0.70199999999999996</v>
      </c>
      <c r="H10" s="41">
        <v>1.2</v>
      </c>
      <c r="I10" s="41">
        <v>0.66800000000000004</v>
      </c>
      <c r="J10" s="41">
        <v>1.2689999999999999</v>
      </c>
      <c r="K10" s="41">
        <v>5.0999999999999997E-2</v>
      </c>
      <c r="L10" s="41">
        <v>5.0999999999999997E-2</v>
      </c>
      <c r="M10" s="41">
        <v>4.8000000000000001E-2</v>
      </c>
      <c r="N10" s="40">
        <v>405</v>
      </c>
      <c r="P10" s="38" t="s">
        <v>20</v>
      </c>
      <c r="Q10" s="38">
        <f>SLOPE(Q3:Q8,$P$3:$P$8)</f>
        <v>4.9992857142857148E-3</v>
      </c>
      <c r="R10" s="38">
        <f>SLOPE(R3:R8,$P$3:$P$8)</f>
        <v>2.6240476190476192E-3</v>
      </c>
      <c r="S10" s="38">
        <f>SLOPE(S3:S8,$P$3:$P$8)</f>
        <v>5.1571428571428575E-3</v>
      </c>
    </row>
    <row r="11" spans="1:19" x14ac:dyDescent="0.2">
      <c r="A11" s="42" t="s">
        <v>16</v>
      </c>
      <c r="B11" s="41">
        <v>5.1999999999999998E-2</v>
      </c>
      <c r="C11" s="41">
        <v>5.1999999999999998E-2</v>
      </c>
      <c r="D11" s="41">
        <v>5.1999999999999998E-2</v>
      </c>
      <c r="E11" s="41">
        <v>4.3999999999999997E-2</v>
      </c>
      <c r="F11" s="41">
        <v>5.0999999999999997E-2</v>
      </c>
      <c r="G11" s="41">
        <v>5.1999999999999998E-2</v>
      </c>
      <c r="H11" s="41">
        <v>5.1999999999999998E-2</v>
      </c>
      <c r="I11" s="41">
        <v>5.2999999999999999E-2</v>
      </c>
      <c r="J11" s="41">
        <v>5.2999999999999999E-2</v>
      </c>
      <c r="K11" s="41">
        <v>5.3999999999999999E-2</v>
      </c>
      <c r="L11" s="41">
        <v>5.0999999999999997E-2</v>
      </c>
      <c r="M11" s="41">
        <v>5.0999999999999997E-2</v>
      </c>
      <c r="N11" s="40">
        <v>405</v>
      </c>
      <c r="P11" s="38" t="s">
        <v>19</v>
      </c>
      <c r="Q11" s="38">
        <f>_xlfn.STDEV.P(Q10:S10)</f>
        <v>1.158698809099725E-3</v>
      </c>
    </row>
    <row r="12" spans="1:19" x14ac:dyDescent="0.2">
      <c r="P12" s="38" t="s">
        <v>18</v>
      </c>
      <c r="Q12" s="38">
        <f>AVERAGE(Q10:S10)</f>
        <v>4.2601587301587312E-3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0.218</v>
      </c>
      <c r="C14" s="41">
        <v>0.17499999999999999</v>
      </c>
      <c r="D14" s="41">
        <v>0.19900000000000001</v>
      </c>
      <c r="E14" s="41">
        <v>0.69</v>
      </c>
      <c r="F14" s="41">
        <v>0.41299999999999998</v>
      </c>
      <c r="G14" s="41">
        <v>0.71899999999999997</v>
      </c>
      <c r="H14" s="41">
        <v>1.2070000000000001</v>
      </c>
      <c r="I14" s="41">
        <v>0.67200000000000004</v>
      </c>
      <c r="J14" s="41">
        <v>1.282</v>
      </c>
      <c r="K14" s="41">
        <v>1.764</v>
      </c>
      <c r="L14" s="41">
        <v>0.94799999999999995</v>
      </c>
      <c r="M14" s="41">
        <v>1.911</v>
      </c>
      <c r="N14" s="40">
        <v>405</v>
      </c>
    </row>
    <row r="15" spans="1:19" x14ac:dyDescent="0.2">
      <c r="A15" s="42" t="s">
        <v>16</v>
      </c>
      <c r="B15" s="41">
        <v>5.1999999999999998E-2</v>
      </c>
      <c r="C15" s="41">
        <v>5.1999999999999998E-2</v>
      </c>
      <c r="D15" s="41">
        <v>5.1999999999999998E-2</v>
      </c>
      <c r="E15" s="41">
        <v>4.3999999999999997E-2</v>
      </c>
      <c r="F15" s="41">
        <v>5.0999999999999997E-2</v>
      </c>
      <c r="G15" s="41">
        <v>5.1999999999999998E-2</v>
      </c>
      <c r="H15" s="41">
        <v>5.1999999999999998E-2</v>
      </c>
      <c r="I15" s="41">
        <v>5.2999999999999999E-2</v>
      </c>
      <c r="J15" s="41">
        <v>5.2999999999999999E-2</v>
      </c>
      <c r="K15" s="41">
        <v>5.3999999999999999E-2</v>
      </c>
      <c r="L15" s="41">
        <v>5.0999999999999997E-2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0.23400000000000001</v>
      </c>
      <c r="C18" s="41">
        <v>0.189</v>
      </c>
      <c r="D18" s="41">
        <v>0.214</v>
      </c>
      <c r="E18" s="41">
        <v>0.70099999999999996</v>
      </c>
      <c r="F18" s="41">
        <v>0.42199999999999999</v>
      </c>
      <c r="G18" s="41">
        <v>0.73599999999999999</v>
      </c>
      <c r="H18" s="41">
        <v>1.22</v>
      </c>
      <c r="I18" s="41">
        <v>0.67900000000000005</v>
      </c>
      <c r="J18" s="41">
        <v>1.3</v>
      </c>
      <c r="K18" s="41">
        <v>1.7729999999999999</v>
      </c>
      <c r="L18" s="41">
        <v>0.95099999999999996</v>
      </c>
      <c r="M18" s="41">
        <v>1.921</v>
      </c>
      <c r="N18" s="40">
        <v>405</v>
      </c>
    </row>
    <row r="19" spans="1:14" x14ac:dyDescent="0.2">
      <c r="A19" s="42" t="s">
        <v>16</v>
      </c>
      <c r="B19" s="41">
        <v>2.4500000000000002</v>
      </c>
      <c r="C19" s="41">
        <v>1.31</v>
      </c>
      <c r="D19" s="41">
        <v>2.4689999999999999</v>
      </c>
      <c r="E19" s="41">
        <v>4.3999999999999997E-2</v>
      </c>
      <c r="F19" s="41">
        <v>5.0999999999999997E-2</v>
      </c>
      <c r="G19" s="41">
        <v>5.1999999999999998E-2</v>
      </c>
      <c r="H19" s="41">
        <v>5.1999999999999998E-2</v>
      </c>
      <c r="I19" s="41">
        <v>5.1999999999999998E-2</v>
      </c>
      <c r="J19" s="41">
        <v>5.2999999999999999E-2</v>
      </c>
      <c r="K19" s="41">
        <v>5.3999999999999999E-2</v>
      </c>
      <c r="L19" s="41">
        <v>5.0999999999999997E-2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0.25</v>
      </c>
      <c r="C22" s="41">
        <v>0.20100000000000001</v>
      </c>
      <c r="D22" s="41">
        <v>0.22800000000000001</v>
      </c>
      <c r="E22" s="41">
        <v>0.71099999999999997</v>
      </c>
      <c r="F22" s="41">
        <v>0.42699999999999999</v>
      </c>
      <c r="G22" s="41">
        <v>0.75</v>
      </c>
      <c r="H22" s="41">
        <v>1.236</v>
      </c>
      <c r="I22" s="41">
        <v>0.68700000000000006</v>
      </c>
      <c r="J22" s="41">
        <v>1.3220000000000001</v>
      </c>
      <c r="K22" s="41">
        <v>1.786</v>
      </c>
      <c r="L22" s="41">
        <v>0.95899999999999996</v>
      </c>
      <c r="M22" s="41">
        <v>1.9359999999999999</v>
      </c>
      <c r="N22" s="40">
        <v>405</v>
      </c>
    </row>
    <row r="23" spans="1:14" x14ac:dyDescent="0.2">
      <c r="A23" s="42" t="s">
        <v>16</v>
      </c>
      <c r="B23" s="41">
        <v>2.452</v>
      </c>
      <c r="C23" s="41">
        <v>1.31</v>
      </c>
      <c r="D23" s="41">
        <v>2.4710000000000001</v>
      </c>
      <c r="E23" s="41">
        <v>3.1789999999999998</v>
      </c>
      <c r="F23" s="41">
        <v>1.732</v>
      </c>
      <c r="G23" s="41">
        <v>3.286</v>
      </c>
      <c r="H23" s="41">
        <v>5.1999999999999998E-2</v>
      </c>
      <c r="I23" s="41">
        <v>5.1999999999999998E-2</v>
      </c>
      <c r="J23" s="41">
        <v>5.2999999999999999E-2</v>
      </c>
      <c r="K23" s="41">
        <v>5.3999999999999999E-2</v>
      </c>
      <c r="L23" s="41">
        <v>5.0999999999999997E-2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5DAA3-031F-5B46-AA47-176D519B1E04}">
  <dimension ref="A1:S23"/>
  <sheetViews>
    <sheetView workbookViewId="0">
      <selection activeCell="P13" sqref="P13:R15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50">
        <v>0.128</v>
      </c>
      <c r="C2" s="50">
        <v>0.126</v>
      </c>
      <c r="D2" s="50">
        <v>0.121</v>
      </c>
      <c r="E2" s="50">
        <v>5.0999999999999997E-2</v>
      </c>
      <c r="F2" s="50">
        <v>5.0999999999999997E-2</v>
      </c>
      <c r="G2" s="50">
        <v>5.0999999999999997E-2</v>
      </c>
      <c r="H2" s="50">
        <v>5.1999999999999998E-2</v>
      </c>
      <c r="I2" s="50">
        <v>5.0999999999999997E-2</v>
      </c>
      <c r="J2" s="50">
        <v>5.0999999999999997E-2</v>
      </c>
      <c r="K2" s="50">
        <v>5.0999999999999997E-2</v>
      </c>
      <c r="L2" s="50">
        <v>5.0999999999999997E-2</v>
      </c>
      <c r="M2" s="50">
        <v>5.0999999999999997E-2</v>
      </c>
      <c r="N2" s="40">
        <v>405</v>
      </c>
      <c r="P2" s="46" t="s">
        <v>24</v>
      </c>
      <c r="Q2" s="44" t="s">
        <v>23</v>
      </c>
      <c r="R2" s="44" t="s">
        <v>22</v>
      </c>
      <c r="S2" s="44" t="s">
        <v>21</v>
      </c>
    </row>
    <row r="3" spans="1:19" x14ac:dyDescent="0.2">
      <c r="A3" s="42" t="s">
        <v>16</v>
      </c>
      <c r="B3" s="50">
        <v>5.0999999999999997E-2</v>
      </c>
      <c r="C3" s="50">
        <v>5.0999999999999997E-2</v>
      </c>
      <c r="D3" s="50">
        <v>5.1999999999999998E-2</v>
      </c>
      <c r="E3" s="50">
        <v>5.0999999999999997E-2</v>
      </c>
      <c r="F3" s="50">
        <v>5.0999999999999997E-2</v>
      </c>
      <c r="G3" s="50">
        <v>5.0999999999999997E-2</v>
      </c>
      <c r="H3" s="50">
        <v>5.0999999999999997E-2</v>
      </c>
      <c r="I3" s="50">
        <v>5.0999999999999997E-2</v>
      </c>
      <c r="J3" s="50">
        <v>5.0999999999999997E-2</v>
      </c>
      <c r="K3" s="50">
        <v>5.0999999999999997E-2</v>
      </c>
      <c r="L3" s="50">
        <v>5.1999999999999998E-2</v>
      </c>
      <c r="M3" s="50">
        <v>5.1999999999999998E-2</v>
      </c>
      <c r="N3" s="40">
        <v>405</v>
      </c>
      <c r="P3" s="46">
        <v>0</v>
      </c>
      <c r="Q3" s="44">
        <f>B2</f>
        <v>0.128</v>
      </c>
      <c r="R3" s="44">
        <f>C2</f>
        <v>0.126</v>
      </c>
      <c r="S3" s="44">
        <f>D2</f>
        <v>0.121</v>
      </c>
    </row>
    <row r="4" spans="1:19" x14ac:dyDescent="0.2">
      <c r="P4" s="45">
        <v>120</v>
      </c>
      <c r="Q4" s="44">
        <f>E6</f>
        <v>0.438</v>
      </c>
      <c r="R4" s="44">
        <f>F6</f>
        <v>0.47399999999999998</v>
      </c>
      <c r="S4" s="44">
        <f>G6</f>
        <v>0.39500000000000002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0.64200000000000002</v>
      </c>
      <c r="R5" s="44">
        <f>I10</f>
        <v>0.79400000000000004</v>
      </c>
      <c r="S5" s="44">
        <f>J10</f>
        <v>0.61199999999999999</v>
      </c>
    </row>
    <row r="6" spans="1:19" x14ac:dyDescent="0.2">
      <c r="A6" s="42" t="s">
        <v>17</v>
      </c>
      <c r="B6" s="41">
        <v>0.14499999999999999</v>
      </c>
      <c r="C6" s="41">
        <v>0.13700000000000001</v>
      </c>
      <c r="D6" s="41">
        <v>0.128</v>
      </c>
      <c r="E6" s="41">
        <v>0.438</v>
      </c>
      <c r="F6" s="41">
        <v>0.47399999999999998</v>
      </c>
      <c r="G6" s="41">
        <v>0.39500000000000002</v>
      </c>
      <c r="H6" s="41">
        <v>5.0999999999999997E-2</v>
      </c>
      <c r="I6" s="41">
        <v>5.0999999999999997E-2</v>
      </c>
      <c r="J6" s="41">
        <v>5.0999999999999997E-2</v>
      </c>
      <c r="K6" s="41">
        <v>5.0999999999999997E-2</v>
      </c>
      <c r="L6" s="41">
        <v>5.0999999999999997E-2</v>
      </c>
      <c r="M6" s="41">
        <v>5.0999999999999997E-2</v>
      </c>
      <c r="N6" s="40">
        <v>405</v>
      </c>
      <c r="P6" s="45">
        <v>360</v>
      </c>
      <c r="Q6" s="44">
        <f>K14</f>
        <v>0.877</v>
      </c>
      <c r="R6" s="44">
        <f>L14</f>
        <v>1.127</v>
      </c>
      <c r="S6" s="44">
        <f>M14</f>
        <v>0.88700000000000001</v>
      </c>
    </row>
    <row r="7" spans="1:19" x14ac:dyDescent="0.2">
      <c r="A7" s="42" t="s">
        <v>16</v>
      </c>
      <c r="B7" s="41">
        <v>5.0999999999999997E-2</v>
      </c>
      <c r="C7" s="41">
        <v>5.0999999999999997E-2</v>
      </c>
      <c r="D7" s="41">
        <v>5.1999999999999998E-2</v>
      </c>
      <c r="E7" s="41">
        <v>5.0999999999999997E-2</v>
      </c>
      <c r="F7" s="41">
        <v>5.0999999999999997E-2</v>
      </c>
      <c r="G7" s="41">
        <v>5.0999999999999997E-2</v>
      </c>
      <c r="H7" s="41">
        <v>5.0999999999999997E-2</v>
      </c>
      <c r="I7" s="41">
        <v>5.0999999999999997E-2</v>
      </c>
      <c r="J7" s="41">
        <v>5.0999999999999997E-2</v>
      </c>
      <c r="K7" s="41">
        <v>5.0999999999999997E-2</v>
      </c>
      <c r="L7" s="41">
        <v>5.1999999999999998E-2</v>
      </c>
      <c r="M7" s="41">
        <v>5.0999999999999997E-2</v>
      </c>
      <c r="N7" s="40">
        <v>405</v>
      </c>
      <c r="P7" s="46">
        <v>480</v>
      </c>
      <c r="Q7" s="44">
        <f>B19</f>
        <v>1.159</v>
      </c>
      <c r="R7" s="44">
        <f>C19</f>
        <v>1.47</v>
      </c>
      <c r="S7" s="44">
        <f>D19</f>
        <v>1.155</v>
      </c>
    </row>
    <row r="8" spans="1:19" x14ac:dyDescent="0.2">
      <c r="P8" s="45">
        <v>600</v>
      </c>
      <c r="Q8" s="44">
        <f>E23</f>
        <v>1.458</v>
      </c>
      <c r="R8" s="44">
        <f>F23</f>
        <v>1.8360000000000001</v>
      </c>
      <c r="S8" s="44">
        <f>G23</f>
        <v>1.5189999999999999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0.16</v>
      </c>
      <c r="C10" s="41">
        <v>0.14499999999999999</v>
      </c>
      <c r="D10" s="41">
        <v>0.13300000000000001</v>
      </c>
      <c r="E10" s="41">
        <v>0.441</v>
      </c>
      <c r="F10" s="41">
        <v>0.47899999999999998</v>
      </c>
      <c r="G10" s="41">
        <v>0.39700000000000002</v>
      </c>
      <c r="H10" s="41">
        <v>0.64200000000000002</v>
      </c>
      <c r="I10" s="41">
        <v>0.79400000000000004</v>
      </c>
      <c r="J10" s="41">
        <v>0.61199999999999999</v>
      </c>
      <c r="K10" s="41">
        <v>5.0999999999999997E-2</v>
      </c>
      <c r="L10" s="41">
        <v>5.0999999999999997E-2</v>
      </c>
      <c r="M10" s="41">
        <v>5.0999999999999997E-2</v>
      </c>
      <c r="N10" s="40">
        <v>405</v>
      </c>
      <c r="P10" s="38" t="s">
        <v>20</v>
      </c>
      <c r="Q10" s="38">
        <f>SLOPE(Q3:Q8,$P$3:$P$8)</f>
        <v>2.1542857142857145E-3</v>
      </c>
      <c r="R10" s="38">
        <f>SLOPE(R3:R8,$P$3:$P$8)</f>
        <v>2.8264285714285713E-3</v>
      </c>
      <c r="S10" s="38">
        <f>SLOPE(S3:S8,$P$3:$P$8)</f>
        <v>2.2726190476190476E-3</v>
      </c>
    </row>
    <row r="11" spans="1:19" x14ac:dyDescent="0.2">
      <c r="A11" s="42" t="s">
        <v>16</v>
      </c>
      <c r="B11" s="41">
        <v>5.0999999999999997E-2</v>
      </c>
      <c r="C11" s="41">
        <v>5.0999999999999997E-2</v>
      </c>
      <c r="D11" s="41">
        <v>5.1999999999999998E-2</v>
      </c>
      <c r="E11" s="41">
        <v>5.0999999999999997E-2</v>
      </c>
      <c r="F11" s="41">
        <v>5.0999999999999997E-2</v>
      </c>
      <c r="G11" s="41">
        <v>5.0999999999999997E-2</v>
      </c>
      <c r="H11" s="41">
        <v>5.0999999999999997E-2</v>
      </c>
      <c r="I11" s="41">
        <v>5.0999999999999997E-2</v>
      </c>
      <c r="J11" s="41">
        <v>5.0999999999999997E-2</v>
      </c>
      <c r="K11" s="41">
        <v>5.0999999999999997E-2</v>
      </c>
      <c r="L11" s="41">
        <v>5.1999999999999998E-2</v>
      </c>
      <c r="M11" s="41">
        <v>5.0999999999999997E-2</v>
      </c>
      <c r="N11" s="40">
        <v>405</v>
      </c>
      <c r="P11" s="38" t="s">
        <v>19</v>
      </c>
      <c r="Q11" s="38">
        <f>_xlfn.STDEV.P(Q10:S10)</f>
        <v>2.9297018939135767E-4</v>
      </c>
    </row>
    <row r="12" spans="1:19" x14ac:dyDescent="0.2">
      <c r="P12" s="38" t="s">
        <v>18</v>
      </c>
      <c r="Q12" s="38">
        <f>AVERAGE(Q10:S10)</f>
        <v>2.4177777777777778E-3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0.17399999999999999</v>
      </c>
      <c r="C14" s="41">
        <v>0.154</v>
      </c>
      <c r="D14" s="41">
        <v>0.14000000000000001</v>
      </c>
      <c r="E14" s="41">
        <v>0.44400000000000001</v>
      </c>
      <c r="F14" s="41">
        <v>0.48399999999999999</v>
      </c>
      <c r="G14" s="41">
        <v>0.40100000000000002</v>
      </c>
      <c r="H14" s="41">
        <v>0.64200000000000002</v>
      </c>
      <c r="I14" s="41">
        <v>0.80100000000000005</v>
      </c>
      <c r="J14" s="41">
        <v>0.61399999999999999</v>
      </c>
      <c r="K14" s="41">
        <v>0.877</v>
      </c>
      <c r="L14" s="41">
        <v>1.127</v>
      </c>
      <c r="M14" s="41">
        <v>0.88700000000000001</v>
      </c>
      <c r="N14" s="40">
        <v>405</v>
      </c>
    </row>
    <row r="15" spans="1:19" x14ac:dyDescent="0.2">
      <c r="A15" s="42" t="s">
        <v>16</v>
      </c>
      <c r="B15" s="41">
        <v>5.0999999999999997E-2</v>
      </c>
      <c r="C15" s="41">
        <v>5.0999999999999997E-2</v>
      </c>
      <c r="D15" s="41">
        <v>5.1999999999999998E-2</v>
      </c>
      <c r="E15" s="41">
        <v>5.0999999999999997E-2</v>
      </c>
      <c r="F15" s="41">
        <v>5.0999999999999997E-2</v>
      </c>
      <c r="G15" s="41">
        <v>5.0999999999999997E-2</v>
      </c>
      <c r="H15" s="41">
        <v>5.0999999999999997E-2</v>
      </c>
      <c r="I15" s="41">
        <v>5.0999999999999997E-2</v>
      </c>
      <c r="J15" s="41">
        <v>5.0999999999999997E-2</v>
      </c>
      <c r="K15" s="41">
        <v>5.0999999999999997E-2</v>
      </c>
      <c r="L15" s="41">
        <v>5.1999999999999998E-2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0.188</v>
      </c>
      <c r="C18" s="41">
        <v>0.16200000000000001</v>
      </c>
      <c r="D18" s="41">
        <v>0.14399999999999999</v>
      </c>
      <c r="E18" s="41">
        <v>0.45200000000000001</v>
      </c>
      <c r="F18" s="41">
        <v>0.495</v>
      </c>
      <c r="G18" s="41">
        <v>0.40600000000000003</v>
      </c>
      <c r="H18" s="41">
        <v>0.64600000000000002</v>
      </c>
      <c r="I18" s="41">
        <v>0.81</v>
      </c>
      <c r="J18" s="41">
        <v>0.61799999999999999</v>
      </c>
      <c r="K18" s="41">
        <v>0.879</v>
      </c>
      <c r="L18" s="41">
        <v>1.133</v>
      </c>
      <c r="M18" s="41">
        <v>0.89100000000000001</v>
      </c>
      <c r="N18" s="40">
        <v>405</v>
      </c>
    </row>
    <row r="19" spans="1:14" x14ac:dyDescent="0.2">
      <c r="A19" s="42" t="s">
        <v>16</v>
      </c>
      <c r="B19" s="41">
        <v>1.159</v>
      </c>
      <c r="C19" s="41">
        <v>1.47</v>
      </c>
      <c r="D19" s="41">
        <v>1.155</v>
      </c>
      <c r="E19" s="41">
        <v>5.0999999999999997E-2</v>
      </c>
      <c r="F19" s="41">
        <v>5.0999999999999997E-2</v>
      </c>
      <c r="G19" s="41">
        <v>5.0999999999999997E-2</v>
      </c>
      <c r="H19" s="41">
        <v>5.0999999999999997E-2</v>
      </c>
      <c r="I19" s="41">
        <v>5.0999999999999997E-2</v>
      </c>
      <c r="J19" s="41">
        <v>5.0999999999999997E-2</v>
      </c>
      <c r="K19" s="41">
        <v>5.0999999999999997E-2</v>
      </c>
      <c r="L19" s="41">
        <v>5.1999999999999998E-2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0.19800000000000001</v>
      </c>
      <c r="C22" s="41">
        <v>0.17100000000000001</v>
      </c>
      <c r="D22" s="41">
        <v>0.14899999999999999</v>
      </c>
      <c r="E22" s="41">
        <v>0.45300000000000001</v>
      </c>
      <c r="F22" s="41">
        <v>0.5</v>
      </c>
      <c r="G22" s="41">
        <v>0.40600000000000003</v>
      </c>
      <c r="H22" s="41">
        <v>0.65200000000000002</v>
      </c>
      <c r="I22" s="41">
        <v>0.82</v>
      </c>
      <c r="J22" s="41">
        <v>0.625</v>
      </c>
      <c r="K22" s="41">
        <v>0.88700000000000001</v>
      </c>
      <c r="L22" s="41">
        <v>1.145</v>
      </c>
      <c r="M22" s="41">
        <v>0.89900000000000002</v>
      </c>
      <c r="N22" s="40">
        <v>405</v>
      </c>
    </row>
    <row r="23" spans="1:14" x14ac:dyDescent="0.2">
      <c r="A23" s="42" t="s">
        <v>16</v>
      </c>
      <c r="B23" s="41">
        <v>1.159</v>
      </c>
      <c r="C23" s="41">
        <v>1.5329999999999999</v>
      </c>
      <c r="D23" s="41">
        <v>1.1599999999999999</v>
      </c>
      <c r="E23" s="41">
        <v>1.458</v>
      </c>
      <c r="F23" s="41">
        <v>1.8360000000000001</v>
      </c>
      <c r="G23" s="41">
        <v>1.5189999999999999</v>
      </c>
      <c r="H23" s="41">
        <v>5.0999999999999997E-2</v>
      </c>
      <c r="I23" s="41">
        <v>5.0999999999999997E-2</v>
      </c>
      <c r="J23" s="41">
        <v>5.0999999999999997E-2</v>
      </c>
      <c r="K23" s="41">
        <v>5.0999999999999997E-2</v>
      </c>
      <c r="L23" s="41">
        <v>5.1999999999999998E-2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24A97-6A71-E943-B540-FB96CFBEE9CC}">
  <dimension ref="A1:S23"/>
  <sheetViews>
    <sheetView workbookViewId="0">
      <selection activeCell="P13" sqref="P13:Q14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50">
        <v>0.127</v>
      </c>
      <c r="C2" s="50">
        <v>0.115</v>
      </c>
      <c r="D2" s="50">
        <v>0.11700000000000001</v>
      </c>
      <c r="E2" s="50">
        <v>5.0999999999999997E-2</v>
      </c>
      <c r="F2" s="50">
        <v>5.0999999999999997E-2</v>
      </c>
      <c r="G2" s="50">
        <v>5.0999999999999997E-2</v>
      </c>
      <c r="H2" s="50">
        <v>5.0999999999999997E-2</v>
      </c>
      <c r="I2" s="50">
        <v>5.1999999999999998E-2</v>
      </c>
      <c r="J2" s="50">
        <v>5.1999999999999998E-2</v>
      </c>
      <c r="K2" s="50">
        <v>5.0999999999999997E-2</v>
      </c>
      <c r="L2" s="50">
        <v>5.0999999999999997E-2</v>
      </c>
      <c r="M2" s="50">
        <v>5.0999999999999997E-2</v>
      </c>
      <c r="N2" s="40">
        <v>405</v>
      </c>
      <c r="P2" s="46" t="s">
        <v>24</v>
      </c>
      <c r="Q2" s="44" t="s">
        <v>23</v>
      </c>
      <c r="R2" s="44" t="s">
        <v>22</v>
      </c>
      <c r="S2" s="44" t="s">
        <v>21</v>
      </c>
    </row>
    <row r="3" spans="1:19" x14ac:dyDescent="0.2">
      <c r="A3" s="42" t="s">
        <v>16</v>
      </c>
      <c r="B3" s="50">
        <v>5.0999999999999997E-2</v>
      </c>
      <c r="C3" s="50">
        <v>5.0999999999999997E-2</v>
      </c>
      <c r="D3" s="50">
        <v>5.0999999999999997E-2</v>
      </c>
      <c r="E3" s="50">
        <v>5.0999999999999997E-2</v>
      </c>
      <c r="F3" s="50">
        <v>5.0999999999999997E-2</v>
      </c>
      <c r="G3" s="50">
        <v>5.0999999999999997E-2</v>
      </c>
      <c r="H3" s="50">
        <v>5.0999999999999997E-2</v>
      </c>
      <c r="I3" s="50">
        <v>5.0999999999999997E-2</v>
      </c>
      <c r="J3" s="50">
        <v>5.0999999999999997E-2</v>
      </c>
      <c r="K3" s="50">
        <v>5.0999999999999997E-2</v>
      </c>
      <c r="L3" s="50">
        <v>5.0999999999999997E-2</v>
      </c>
      <c r="M3" s="50">
        <v>5.0999999999999997E-2</v>
      </c>
      <c r="N3" s="40">
        <v>405</v>
      </c>
      <c r="P3" s="46">
        <v>0</v>
      </c>
      <c r="Q3" s="44">
        <f>B2</f>
        <v>0.127</v>
      </c>
      <c r="R3" s="44">
        <f>C2</f>
        <v>0.115</v>
      </c>
      <c r="S3" s="44">
        <f>D2</f>
        <v>0.11700000000000001</v>
      </c>
    </row>
    <row r="4" spans="1:19" x14ac:dyDescent="0.2">
      <c r="P4" s="45">
        <v>120</v>
      </c>
      <c r="Q4" s="44">
        <f>E6</f>
        <v>0.23100000000000001</v>
      </c>
      <c r="R4" s="44">
        <f>F6</f>
        <v>0.24099999999999999</v>
      </c>
      <c r="S4" s="44">
        <f>G6</f>
        <v>0.27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0.34399999999999997</v>
      </c>
      <c r="R5" s="44">
        <f>I10</f>
        <v>0.35599999999999998</v>
      </c>
      <c r="S5" s="44">
        <f>J10</f>
        <v>0.42399999999999999</v>
      </c>
    </row>
    <row r="6" spans="1:19" x14ac:dyDescent="0.2">
      <c r="A6" s="42" t="s">
        <v>17</v>
      </c>
      <c r="B6" s="41">
        <v>0.127</v>
      </c>
      <c r="C6" s="41">
        <v>0.115</v>
      </c>
      <c r="D6" s="41">
        <v>0.11700000000000001</v>
      </c>
      <c r="E6" s="41">
        <v>0.23100000000000001</v>
      </c>
      <c r="F6" s="41">
        <v>0.24099999999999999</v>
      </c>
      <c r="G6" s="41">
        <v>0.27</v>
      </c>
      <c r="H6" s="41">
        <v>5.0999999999999997E-2</v>
      </c>
      <c r="I6" s="41">
        <v>5.1999999999999998E-2</v>
      </c>
      <c r="J6" s="41">
        <v>5.1999999999999998E-2</v>
      </c>
      <c r="K6" s="41">
        <v>5.0999999999999997E-2</v>
      </c>
      <c r="L6" s="41">
        <v>5.0999999999999997E-2</v>
      </c>
      <c r="M6" s="41">
        <v>5.0999999999999997E-2</v>
      </c>
      <c r="N6" s="40">
        <v>405</v>
      </c>
      <c r="P6" s="45">
        <v>360</v>
      </c>
      <c r="Q6" s="44">
        <f>K14</f>
        <v>0.46899999999999997</v>
      </c>
      <c r="R6" s="44">
        <f>L14</f>
        <v>0.48</v>
      </c>
      <c r="S6" s="44">
        <f>M14</f>
        <v>0.57099999999999995</v>
      </c>
    </row>
    <row r="7" spans="1:19" x14ac:dyDescent="0.2">
      <c r="A7" s="42" t="s">
        <v>16</v>
      </c>
      <c r="B7" s="41">
        <v>5.0999999999999997E-2</v>
      </c>
      <c r="C7" s="41">
        <v>5.0999999999999997E-2</v>
      </c>
      <c r="D7" s="41">
        <v>5.0999999999999997E-2</v>
      </c>
      <c r="E7" s="41">
        <v>5.0999999999999997E-2</v>
      </c>
      <c r="F7" s="41">
        <v>5.0999999999999997E-2</v>
      </c>
      <c r="G7" s="41">
        <v>5.0999999999999997E-2</v>
      </c>
      <c r="H7" s="41">
        <v>5.0999999999999997E-2</v>
      </c>
      <c r="I7" s="41">
        <v>5.0999999999999997E-2</v>
      </c>
      <c r="J7" s="41">
        <v>5.0999999999999997E-2</v>
      </c>
      <c r="K7" s="41">
        <v>5.0999999999999997E-2</v>
      </c>
      <c r="L7" s="41">
        <v>5.0999999999999997E-2</v>
      </c>
      <c r="M7" s="41">
        <v>5.0999999999999997E-2</v>
      </c>
      <c r="N7" s="40">
        <v>405</v>
      </c>
      <c r="P7" s="46">
        <v>480</v>
      </c>
      <c r="Q7" s="44">
        <f>B19</f>
        <v>0.58899999999999997</v>
      </c>
      <c r="R7" s="44">
        <f>C19</f>
        <v>0.61199999999999999</v>
      </c>
      <c r="S7" s="44">
        <f>D19</f>
        <v>0.72499999999999998</v>
      </c>
    </row>
    <row r="8" spans="1:19" x14ac:dyDescent="0.2">
      <c r="P8" s="45">
        <v>600</v>
      </c>
      <c r="Q8" s="44">
        <f>E23</f>
        <v>0.76100000000000001</v>
      </c>
      <c r="R8" s="44">
        <f>F23</f>
        <v>0.78300000000000003</v>
      </c>
      <c r="S8" s="44">
        <f>G23</f>
        <v>0.86499999999999999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0.13</v>
      </c>
      <c r="C10" s="41">
        <v>0.115</v>
      </c>
      <c r="D10" s="41">
        <v>0.11700000000000001</v>
      </c>
      <c r="E10" s="41">
        <v>0.23200000000000001</v>
      </c>
      <c r="F10" s="41">
        <v>0.24199999999999999</v>
      </c>
      <c r="G10" s="41">
        <v>0.27200000000000002</v>
      </c>
      <c r="H10" s="41">
        <v>0.34399999999999997</v>
      </c>
      <c r="I10" s="41">
        <v>0.35599999999999998</v>
      </c>
      <c r="J10" s="41">
        <v>0.42399999999999999</v>
      </c>
      <c r="K10" s="41">
        <v>5.0999999999999997E-2</v>
      </c>
      <c r="L10" s="41">
        <v>5.0999999999999997E-2</v>
      </c>
      <c r="M10" s="41">
        <v>5.0999999999999997E-2</v>
      </c>
      <c r="N10" s="40">
        <v>405</v>
      </c>
      <c r="P10" s="38" t="s">
        <v>20</v>
      </c>
      <c r="Q10" s="38">
        <f>SLOPE(Q3:Q8,$P$3:$P$8)</f>
        <v>1.0402380952380952E-3</v>
      </c>
      <c r="R10" s="38">
        <f>SLOPE(R3:R8,$P$3:$P$8)</f>
        <v>1.0897619047619048E-3</v>
      </c>
      <c r="S10" s="38">
        <f>SLOPE(S3:S8,$P$3:$P$8)</f>
        <v>1.2504761904761903E-3</v>
      </c>
    </row>
    <row r="11" spans="1:19" x14ac:dyDescent="0.2">
      <c r="A11" s="42" t="s">
        <v>16</v>
      </c>
      <c r="B11" s="41">
        <v>5.0999999999999997E-2</v>
      </c>
      <c r="C11" s="41">
        <v>5.0999999999999997E-2</v>
      </c>
      <c r="D11" s="41">
        <v>5.0999999999999997E-2</v>
      </c>
      <c r="E11" s="41">
        <v>5.0999999999999997E-2</v>
      </c>
      <c r="F11" s="41">
        <v>5.0999999999999997E-2</v>
      </c>
      <c r="G11" s="41">
        <v>5.0999999999999997E-2</v>
      </c>
      <c r="H11" s="41">
        <v>5.0999999999999997E-2</v>
      </c>
      <c r="I11" s="41">
        <v>5.0999999999999997E-2</v>
      </c>
      <c r="J11" s="41">
        <v>5.0999999999999997E-2</v>
      </c>
      <c r="K11" s="41">
        <v>5.0999999999999997E-2</v>
      </c>
      <c r="L11" s="41">
        <v>5.0999999999999997E-2</v>
      </c>
      <c r="M11" s="41">
        <v>5.0999999999999997E-2</v>
      </c>
      <c r="N11" s="40">
        <v>405</v>
      </c>
      <c r="P11" s="38" t="s">
        <v>19</v>
      </c>
      <c r="Q11" s="38">
        <f>_xlfn.STDEV.P(Q10:S10)</f>
        <v>8.9741447151584647E-5</v>
      </c>
    </row>
    <row r="12" spans="1:19" x14ac:dyDescent="0.2">
      <c r="P12" s="38" t="s">
        <v>18</v>
      </c>
      <c r="Q12" s="38">
        <f>AVERAGE(Q10:S10)</f>
        <v>1.1268253968253967E-3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0.13</v>
      </c>
      <c r="C14" s="41">
        <v>0.11799999999999999</v>
      </c>
      <c r="D14" s="41">
        <v>0.11899999999999999</v>
      </c>
      <c r="E14" s="41">
        <v>0.23300000000000001</v>
      </c>
      <c r="F14" s="41">
        <v>0.24299999999999999</v>
      </c>
      <c r="G14" s="41">
        <v>0.27400000000000002</v>
      </c>
      <c r="H14" s="41">
        <v>0.34499999999999997</v>
      </c>
      <c r="I14" s="41">
        <v>0.35899999999999999</v>
      </c>
      <c r="J14" s="41">
        <v>0.42699999999999999</v>
      </c>
      <c r="K14" s="41">
        <v>0.46899999999999997</v>
      </c>
      <c r="L14" s="41">
        <v>0.48</v>
      </c>
      <c r="M14" s="41">
        <v>0.57099999999999995</v>
      </c>
      <c r="N14" s="40">
        <v>405</v>
      </c>
    </row>
    <row r="15" spans="1:19" x14ac:dyDescent="0.2">
      <c r="A15" s="42" t="s">
        <v>16</v>
      </c>
      <c r="B15" s="41">
        <v>5.0999999999999997E-2</v>
      </c>
      <c r="C15" s="41">
        <v>5.0999999999999997E-2</v>
      </c>
      <c r="D15" s="41">
        <v>5.0999999999999997E-2</v>
      </c>
      <c r="E15" s="41">
        <v>5.0999999999999997E-2</v>
      </c>
      <c r="F15" s="41">
        <v>5.0999999999999997E-2</v>
      </c>
      <c r="G15" s="41">
        <v>5.0999999999999997E-2</v>
      </c>
      <c r="H15" s="41">
        <v>5.0999999999999997E-2</v>
      </c>
      <c r="I15" s="41">
        <v>5.1999999999999998E-2</v>
      </c>
      <c r="J15" s="41">
        <v>5.0999999999999997E-2</v>
      </c>
      <c r="K15" s="41">
        <v>5.0999999999999997E-2</v>
      </c>
      <c r="L15" s="41">
        <v>5.0999999999999997E-2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0.13200000000000001</v>
      </c>
      <c r="C18" s="41">
        <v>0.11899999999999999</v>
      </c>
      <c r="D18" s="41">
        <v>0.11899999999999999</v>
      </c>
      <c r="E18" s="41">
        <v>0.23599999999999999</v>
      </c>
      <c r="F18" s="41">
        <v>0.246</v>
      </c>
      <c r="G18" s="41">
        <v>0.27800000000000002</v>
      </c>
      <c r="H18" s="41">
        <v>0.34799999999999998</v>
      </c>
      <c r="I18" s="41">
        <v>0.36099999999999999</v>
      </c>
      <c r="J18" s="41">
        <v>0.432</v>
      </c>
      <c r="K18" s="41">
        <v>0.47099999999999997</v>
      </c>
      <c r="L18" s="41">
        <v>0.48299999999999998</v>
      </c>
      <c r="M18" s="41">
        <v>0.57399999999999995</v>
      </c>
      <c r="N18" s="40">
        <v>405</v>
      </c>
    </row>
    <row r="19" spans="1:14" x14ac:dyDescent="0.2">
      <c r="A19" s="42" t="s">
        <v>16</v>
      </c>
      <c r="B19" s="41">
        <v>0.58899999999999997</v>
      </c>
      <c r="C19" s="41">
        <v>0.61199999999999999</v>
      </c>
      <c r="D19" s="41">
        <v>0.72499999999999998</v>
      </c>
      <c r="E19" s="41">
        <v>5.0999999999999997E-2</v>
      </c>
      <c r="F19" s="41">
        <v>5.0999999999999997E-2</v>
      </c>
      <c r="G19" s="41">
        <v>5.0999999999999997E-2</v>
      </c>
      <c r="H19" s="41">
        <v>5.0999999999999997E-2</v>
      </c>
      <c r="I19" s="41">
        <v>5.1999999999999998E-2</v>
      </c>
      <c r="J19" s="41">
        <v>5.0999999999999997E-2</v>
      </c>
      <c r="K19" s="41">
        <v>5.0999999999999997E-2</v>
      </c>
      <c r="L19" s="41">
        <v>5.0999999999999997E-2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0.13200000000000001</v>
      </c>
      <c r="C22" s="41">
        <v>0.11799999999999999</v>
      </c>
      <c r="D22" s="41">
        <v>0.11899999999999999</v>
      </c>
      <c r="E22" s="41">
        <v>0.23599999999999999</v>
      </c>
      <c r="F22" s="41">
        <v>0.247</v>
      </c>
      <c r="G22" s="41">
        <v>0.27800000000000002</v>
      </c>
      <c r="H22" s="41">
        <v>0.35</v>
      </c>
      <c r="I22" s="41">
        <v>0.36399999999999999</v>
      </c>
      <c r="J22" s="41">
        <v>0.437</v>
      </c>
      <c r="K22" s="41">
        <v>0.47299999999999998</v>
      </c>
      <c r="L22" s="41">
        <v>0.48499999999999999</v>
      </c>
      <c r="M22" s="41">
        <v>0.57699999999999996</v>
      </c>
      <c r="N22" s="40">
        <v>405</v>
      </c>
    </row>
    <row r="23" spans="1:14" x14ac:dyDescent="0.2">
      <c r="A23" s="42" t="s">
        <v>16</v>
      </c>
      <c r="B23" s="41">
        <v>0.58899999999999997</v>
      </c>
      <c r="C23" s="41">
        <v>0.61199999999999999</v>
      </c>
      <c r="D23" s="41">
        <v>0.72699999999999998</v>
      </c>
      <c r="E23" s="41">
        <v>0.76100000000000001</v>
      </c>
      <c r="F23" s="41">
        <v>0.78300000000000003</v>
      </c>
      <c r="G23" s="41">
        <v>0.86499999999999999</v>
      </c>
      <c r="H23" s="41">
        <v>5.0999999999999997E-2</v>
      </c>
      <c r="I23" s="41">
        <v>5.0999999999999997E-2</v>
      </c>
      <c r="J23" s="41">
        <v>5.0999999999999997E-2</v>
      </c>
      <c r="K23" s="41">
        <v>5.0999999999999997E-2</v>
      </c>
      <c r="L23" s="41">
        <v>5.0999999999999997E-2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F7D3F-727E-304C-85F9-A71E73D41D69}">
  <dimension ref="A1:S23"/>
  <sheetViews>
    <sheetView workbookViewId="0">
      <selection activeCell="B22" sqref="B22:M23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50">
        <v>0.11</v>
      </c>
      <c r="C2" s="50">
        <v>0.11600000000000001</v>
      </c>
      <c r="D2" s="50">
        <v>0.127</v>
      </c>
      <c r="E2" s="50">
        <v>5.0999999999999997E-2</v>
      </c>
      <c r="F2" s="50">
        <v>5.0999999999999997E-2</v>
      </c>
      <c r="G2" s="50">
        <v>5.0999999999999997E-2</v>
      </c>
      <c r="H2" s="50">
        <v>5.1999999999999998E-2</v>
      </c>
      <c r="I2" s="50">
        <v>5.0999999999999997E-2</v>
      </c>
      <c r="J2" s="50">
        <v>5.0999999999999997E-2</v>
      </c>
      <c r="K2" s="50">
        <v>5.0999999999999997E-2</v>
      </c>
      <c r="L2" s="50">
        <v>5.0999999999999997E-2</v>
      </c>
      <c r="M2" s="50">
        <v>5.1999999999999998E-2</v>
      </c>
      <c r="N2" s="40">
        <v>405</v>
      </c>
      <c r="P2" s="46" t="s">
        <v>24</v>
      </c>
      <c r="Q2" s="44" t="s">
        <v>23</v>
      </c>
      <c r="R2" s="44" t="s">
        <v>22</v>
      </c>
      <c r="S2" s="44" t="s">
        <v>21</v>
      </c>
    </row>
    <row r="3" spans="1:19" x14ac:dyDescent="0.2">
      <c r="A3" s="42" t="s">
        <v>16</v>
      </c>
      <c r="B3" s="50">
        <v>5.0999999999999997E-2</v>
      </c>
      <c r="C3" s="50">
        <v>5.0999999999999997E-2</v>
      </c>
      <c r="D3" s="50">
        <v>5.1999999999999998E-2</v>
      </c>
      <c r="E3" s="50">
        <v>5.0999999999999997E-2</v>
      </c>
      <c r="F3" s="50">
        <v>5.0999999999999997E-2</v>
      </c>
      <c r="G3" s="50">
        <v>5.0999999999999997E-2</v>
      </c>
      <c r="H3" s="50">
        <v>5.0999999999999997E-2</v>
      </c>
      <c r="I3" s="50">
        <v>5.0999999999999997E-2</v>
      </c>
      <c r="J3" s="50">
        <v>5.0999999999999997E-2</v>
      </c>
      <c r="K3" s="50">
        <v>5.0999999999999997E-2</v>
      </c>
      <c r="L3" s="50">
        <v>5.1999999999999998E-2</v>
      </c>
      <c r="M3" s="50">
        <v>5.1999999999999998E-2</v>
      </c>
      <c r="N3" s="40">
        <v>405</v>
      </c>
      <c r="P3" s="46">
        <v>0</v>
      </c>
      <c r="Q3" s="44">
        <f>B2</f>
        <v>0.11</v>
      </c>
      <c r="R3" s="44">
        <f>C2</f>
        <v>0.11600000000000001</v>
      </c>
      <c r="S3" s="44">
        <f>D2</f>
        <v>0.127</v>
      </c>
    </row>
    <row r="4" spans="1:19" x14ac:dyDescent="0.2">
      <c r="P4" s="45">
        <v>120</v>
      </c>
      <c r="Q4" s="44">
        <f>E6</f>
        <v>0.23699999999999999</v>
      </c>
      <c r="R4" s="44">
        <f>F6</f>
        <v>0.22800000000000001</v>
      </c>
      <c r="S4" s="44">
        <f>G6</f>
        <v>0.29099999999999998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0.35399999999999998</v>
      </c>
      <c r="R5" s="44">
        <f>I10</f>
        <v>0.32800000000000001</v>
      </c>
      <c r="S5" s="44">
        <f>J10</f>
        <v>0.41599999999999998</v>
      </c>
    </row>
    <row r="6" spans="1:19" x14ac:dyDescent="0.2">
      <c r="A6" s="42" t="s">
        <v>17</v>
      </c>
      <c r="B6" s="41">
        <v>0.11</v>
      </c>
      <c r="C6" s="41">
        <v>0.11600000000000001</v>
      </c>
      <c r="D6" s="41">
        <v>0.129</v>
      </c>
      <c r="E6" s="41">
        <v>0.23699999999999999</v>
      </c>
      <c r="F6" s="41">
        <v>0.22800000000000001</v>
      </c>
      <c r="G6" s="41">
        <v>0.29099999999999998</v>
      </c>
      <c r="H6" s="41">
        <v>5.1999999999999998E-2</v>
      </c>
      <c r="I6" s="41">
        <v>5.0999999999999997E-2</v>
      </c>
      <c r="J6" s="41">
        <v>5.0999999999999997E-2</v>
      </c>
      <c r="K6" s="41">
        <v>5.0999999999999997E-2</v>
      </c>
      <c r="L6" s="41">
        <v>5.0999999999999997E-2</v>
      </c>
      <c r="M6" s="41">
        <v>5.1999999999999998E-2</v>
      </c>
      <c r="N6" s="40">
        <v>405</v>
      </c>
      <c r="P6" s="45">
        <v>360</v>
      </c>
      <c r="Q6" s="44">
        <f>K14</f>
        <v>0.47699999999999998</v>
      </c>
      <c r="R6" s="44">
        <f>L14</f>
        <v>0.438</v>
      </c>
      <c r="S6" s="44">
        <f>M14</f>
        <v>0.55400000000000005</v>
      </c>
    </row>
    <row r="7" spans="1:19" x14ac:dyDescent="0.2">
      <c r="A7" s="42" t="s">
        <v>16</v>
      </c>
      <c r="B7" s="41">
        <v>5.0999999999999997E-2</v>
      </c>
      <c r="C7" s="41">
        <v>5.0999999999999997E-2</v>
      </c>
      <c r="D7" s="41">
        <v>5.1999999999999998E-2</v>
      </c>
      <c r="E7" s="41">
        <v>5.0999999999999997E-2</v>
      </c>
      <c r="F7" s="41">
        <v>5.0999999999999997E-2</v>
      </c>
      <c r="G7" s="41">
        <v>5.0999999999999997E-2</v>
      </c>
      <c r="H7" s="41">
        <v>5.0999999999999997E-2</v>
      </c>
      <c r="I7" s="41">
        <v>5.0999999999999997E-2</v>
      </c>
      <c r="J7" s="41">
        <v>5.0999999999999997E-2</v>
      </c>
      <c r="K7" s="41">
        <v>5.0999999999999997E-2</v>
      </c>
      <c r="L7" s="41">
        <v>5.1999999999999998E-2</v>
      </c>
      <c r="M7" s="41">
        <v>5.0999999999999997E-2</v>
      </c>
      <c r="N7" s="40">
        <v>405</v>
      </c>
      <c r="P7" s="46">
        <v>480</v>
      </c>
      <c r="Q7" s="44">
        <f>B19</f>
        <v>0.63100000000000001</v>
      </c>
      <c r="R7" s="44">
        <f>C19</f>
        <v>0.58199999999999996</v>
      </c>
      <c r="S7" s="44">
        <f>D19</f>
        <v>0.71799999999999997</v>
      </c>
    </row>
    <row r="8" spans="1:19" x14ac:dyDescent="0.2">
      <c r="P8" s="45">
        <v>600</v>
      </c>
      <c r="Q8" s="44">
        <f>E23</f>
        <v>0.77600000000000002</v>
      </c>
      <c r="R8" s="44">
        <f>F23</f>
        <v>0.70899999999999996</v>
      </c>
      <c r="S8" s="44">
        <f>G23</f>
        <v>0.89100000000000001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0.114</v>
      </c>
      <c r="C10" s="41">
        <v>0.11799999999999999</v>
      </c>
      <c r="D10" s="41">
        <v>0.128</v>
      </c>
      <c r="E10" s="41">
        <v>0.23799999999999999</v>
      </c>
      <c r="F10" s="41">
        <v>0.22800000000000001</v>
      </c>
      <c r="G10" s="41">
        <v>0.29199999999999998</v>
      </c>
      <c r="H10" s="41">
        <v>0.35399999999999998</v>
      </c>
      <c r="I10" s="41">
        <v>0.32800000000000001</v>
      </c>
      <c r="J10" s="41">
        <v>0.41599999999999998</v>
      </c>
      <c r="K10" s="41">
        <v>5.0999999999999997E-2</v>
      </c>
      <c r="L10" s="41">
        <v>5.1999999999999998E-2</v>
      </c>
      <c r="M10" s="41">
        <v>5.1999999999999998E-2</v>
      </c>
      <c r="N10" s="40">
        <v>405</v>
      </c>
      <c r="P10" s="38" t="s">
        <v>20</v>
      </c>
      <c r="Q10" s="38">
        <f>SLOPE(Q3:Q8,$P$3:$P$8)</f>
        <v>1.1035714285714286E-3</v>
      </c>
      <c r="R10" s="38">
        <f>SLOPE(R3:R8,$P$3:$P$8)</f>
        <v>9.8499999999999998E-4</v>
      </c>
      <c r="S10" s="38">
        <f>SLOPE(S3:S8,$P$3:$P$8)</f>
        <v>1.2473809523809523E-3</v>
      </c>
    </row>
    <row r="11" spans="1:19" x14ac:dyDescent="0.2">
      <c r="A11" s="42" t="s">
        <v>16</v>
      </c>
      <c r="B11" s="41">
        <v>5.0999999999999997E-2</v>
      </c>
      <c r="C11" s="41">
        <v>5.0999999999999997E-2</v>
      </c>
      <c r="D11" s="41">
        <v>5.1999999999999998E-2</v>
      </c>
      <c r="E11" s="41">
        <v>5.0999999999999997E-2</v>
      </c>
      <c r="F11" s="41">
        <v>5.0999999999999997E-2</v>
      </c>
      <c r="G11" s="41">
        <v>5.0999999999999997E-2</v>
      </c>
      <c r="H11" s="41">
        <v>5.0999999999999997E-2</v>
      </c>
      <c r="I11" s="41">
        <v>5.0999999999999997E-2</v>
      </c>
      <c r="J11" s="41">
        <v>5.0999999999999997E-2</v>
      </c>
      <c r="K11" s="41">
        <v>5.0999999999999997E-2</v>
      </c>
      <c r="L11" s="41">
        <v>5.1999999999999998E-2</v>
      </c>
      <c r="M11" s="41">
        <v>5.1999999999999998E-2</v>
      </c>
      <c r="N11" s="40">
        <v>405</v>
      </c>
      <c r="P11" s="38" t="s">
        <v>19</v>
      </c>
      <c r="Q11" s="38">
        <f>_xlfn.STDEV.P(Q10:S10)</f>
        <v>1.0728162677122663E-4</v>
      </c>
    </row>
    <row r="12" spans="1:19" x14ac:dyDescent="0.2">
      <c r="P12" s="38" t="s">
        <v>18</v>
      </c>
      <c r="Q12" s="38">
        <f>AVERAGE(Q10:S10)</f>
        <v>1.1119841269841269E-3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  <c r="P13" s="38" t="s">
        <v>27</v>
      </c>
      <c r="Q13" s="38">
        <v>0.01</v>
      </c>
    </row>
    <row r="14" spans="1:19" x14ac:dyDescent="0.2">
      <c r="A14" s="42" t="s">
        <v>17</v>
      </c>
      <c r="B14" s="41">
        <v>0.114</v>
      </c>
      <c r="C14" s="41">
        <v>0.11799999999999999</v>
      </c>
      <c r="D14" s="41">
        <v>0.13</v>
      </c>
      <c r="E14" s="41">
        <v>0.23899999999999999</v>
      </c>
      <c r="F14" s="41">
        <v>0.22800000000000001</v>
      </c>
      <c r="G14" s="41">
        <v>0.29299999999999998</v>
      </c>
      <c r="H14" s="41">
        <v>0.35499999999999998</v>
      </c>
      <c r="I14" s="41">
        <v>0.32800000000000001</v>
      </c>
      <c r="J14" s="41">
        <v>0.41599999999999998</v>
      </c>
      <c r="K14" s="41">
        <v>0.47699999999999998</v>
      </c>
      <c r="L14" s="41">
        <v>0.438</v>
      </c>
      <c r="M14" s="41">
        <v>0.55400000000000005</v>
      </c>
      <c r="N14" s="40">
        <v>405</v>
      </c>
      <c r="P14" s="38" t="s">
        <v>26</v>
      </c>
      <c r="Q14" s="38">
        <f>Q12/Q13</f>
        <v>0.11119841269841269</v>
      </c>
    </row>
    <row r="15" spans="1:19" x14ac:dyDescent="0.2">
      <c r="A15" s="42" t="s">
        <v>16</v>
      </c>
      <c r="B15" s="41">
        <v>5.0999999999999997E-2</v>
      </c>
      <c r="C15" s="41">
        <v>5.0999999999999997E-2</v>
      </c>
      <c r="D15" s="41">
        <v>5.1999999999999998E-2</v>
      </c>
      <c r="E15" s="41">
        <v>5.0999999999999997E-2</v>
      </c>
      <c r="F15" s="41">
        <v>5.0999999999999997E-2</v>
      </c>
      <c r="G15" s="41">
        <v>5.0999999999999997E-2</v>
      </c>
      <c r="H15" s="41">
        <v>5.0999999999999997E-2</v>
      </c>
      <c r="I15" s="41">
        <v>5.0999999999999997E-2</v>
      </c>
      <c r="J15" s="41">
        <v>5.0999999999999997E-2</v>
      </c>
      <c r="K15" s="41">
        <v>5.0999999999999997E-2</v>
      </c>
      <c r="L15" s="41">
        <v>5.1999999999999998E-2</v>
      </c>
      <c r="M15" s="41">
        <v>5.1999999999999998E-2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0.11600000000000001</v>
      </c>
      <c r="C18" s="41">
        <v>0.11899999999999999</v>
      </c>
      <c r="D18" s="41">
        <v>0.13</v>
      </c>
      <c r="E18" s="41">
        <v>0.24199999999999999</v>
      </c>
      <c r="F18" s="41">
        <v>0.23100000000000001</v>
      </c>
      <c r="G18" s="41">
        <v>0.29599999999999999</v>
      </c>
      <c r="H18" s="41">
        <v>0.35699999999999998</v>
      </c>
      <c r="I18" s="41">
        <v>0.33</v>
      </c>
      <c r="J18" s="41">
        <v>0.41599999999999998</v>
      </c>
      <c r="K18" s="41">
        <v>0.47699999999999998</v>
      </c>
      <c r="L18" s="41">
        <v>0.437</v>
      </c>
      <c r="M18" s="41">
        <v>0.55500000000000005</v>
      </c>
      <c r="N18" s="40">
        <v>405</v>
      </c>
    </row>
    <row r="19" spans="1:14" x14ac:dyDescent="0.2">
      <c r="A19" s="42" t="s">
        <v>16</v>
      </c>
      <c r="B19" s="41">
        <v>0.63100000000000001</v>
      </c>
      <c r="C19" s="41">
        <v>0.58199999999999996</v>
      </c>
      <c r="D19" s="41">
        <v>0.71799999999999997</v>
      </c>
      <c r="E19" s="41">
        <v>5.0999999999999997E-2</v>
      </c>
      <c r="F19" s="41">
        <v>5.0999999999999997E-2</v>
      </c>
      <c r="G19" s="41">
        <v>5.0999999999999997E-2</v>
      </c>
      <c r="H19" s="41">
        <v>5.0999999999999997E-2</v>
      </c>
      <c r="I19" s="41">
        <v>5.0999999999999997E-2</v>
      </c>
      <c r="J19" s="41">
        <v>5.0999999999999997E-2</v>
      </c>
      <c r="K19" s="41">
        <v>5.0999999999999997E-2</v>
      </c>
      <c r="L19" s="41">
        <v>5.1999999999999998E-2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0.11700000000000001</v>
      </c>
      <c r="C22" s="41">
        <v>0.122</v>
      </c>
      <c r="D22" s="41">
        <v>0.13100000000000001</v>
      </c>
      <c r="E22" s="41">
        <v>0.24299999999999999</v>
      </c>
      <c r="F22" s="41">
        <v>0.23200000000000001</v>
      </c>
      <c r="G22" s="41">
        <v>0.29699999999999999</v>
      </c>
      <c r="H22" s="41">
        <v>0.36099999999999999</v>
      </c>
      <c r="I22" s="41">
        <v>0.33400000000000002</v>
      </c>
      <c r="J22" s="41">
        <v>0.42199999999999999</v>
      </c>
      <c r="K22" s="41">
        <v>0.47899999999999998</v>
      </c>
      <c r="L22" s="41">
        <v>0.439</v>
      </c>
      <c r="M22" s="41">
        <v>0.55700000000000005</v>
      </c>
      <c r="N22" s="40">
        <v>405</v>
      </c>
    </row>
    <row r="23" spans="1:14" x14ac:dyDescent="0.2">
      <c r="A23" s="42" t="s">
        <v>16</v>
      </c>
      <c r="B23" s="41">
        <v>0.63</v>
      </c>
      <c r="C23" s="41">
        <v>0.59</v>
      </c>
      <c r="D23" s="41">
        <v>0.71799999999999997</v>
      </c>
      <c r="E23" s="41">
        <v>0.77600000000000002</v>
      </c>
      <c r="F23" s="41">
        <v>0.70899999999999996</v>
      </c>
      <c r="G23" s="41">
        <v>0.89100000000000001</v>
      </c>
      <c r="H23" s="41">
        <v>5.0999999999999997E-2</v>
      </c>
      <c r="I23" s="41">
        <v>5.0999999999999997E-2</v>
      </c>
      <c r="J23" s="41">
        <v>5.0999999999999997E-2</v>
      </c>
      <c r="K23" s="41">
        <v>5.0999999999999997E-2</v>
      </c>
      <c r="L23" s="41">
        <v>5.1999999999999998E-2</v>
      </c>
      <c r="M23" s="41">
        <v>5.1999999999999998E-2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0C61E-BF6A-FE4A-BD12-55153E1F457C}">
  <dimension ref="A1:S23"/>
  <sheetViews>
    <sheetView workbookViewId="0">
      <selection activeCell="B22" sqref="B22:M23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50">
        <v>0.127</v>
      </c>
      <c r="C2" s="50">
        <v>0.127</v>
      </c>
      <c r="D2" s="50">
        <v>0.129</v>
      </c>
      <c r="E2" s="50">
        <v>5.1999999999999998E-2</v>
      </c>
      <c r="F2" s="50">
        <v>5.0999999999999997E-2</v>
      </c>
      <c r="G2" s="50">
        <v>5.0999999999999997E-2</v>
      </c>
      <c r="H2" s="50">
        <v>5.0999999999999997E-2</v>
      </c>
      <c r="I2" s="50">
        <v>5.0999999999999997E-2</v>
      </c>
      <c r="J2" s="50">
        <v>5.0999999999999997E-2</v>
      </c>
      <c r="K2" s="50">
        <v>5.0999999999999997E-2</v>
      </c>
      <c r="L2" s="50">
        <v>5.0999999999999997E-2</v>
      </c>
      <c r="M2" s="50">
        <v>5.0999999999999997E-2</v>
      </c>
      <c r="N2" s="40">
        <v>405</v>
      </c>
      <c r="P2" s="46" t="s">
        <v>24</v>
      </c>
      <c r="Q2" s="44" t="s">
        <v>23</v>
      </c>
      <c r="R2" s="44" t="s">
        <v>22</v>
      </c>
      <c r="S2" s="44" t="s">
        <v>21</v>
      </c>
    </row>
    <row r="3" spans="1:19" x14ac:dyDescent="0.2">
      <c r="A3" s="42" t="s">
        <v>16</v>
      </c>
      <c r="B3" s="50">
        <v>5.0999999999999997E-2</v>
      </c>
      <c r="C3" s="50">
        <v>5.0999999999999997E-2</v>
      </c>
      <c r="D3" s="50">
        <v>5.0999999999999997E-2</v>
      </c>
      <c r="E3" s="50">
        <v>5.0999999999999997E-2</v>
      </c>
      <c r="F3" s="50">
        <v>5.0999999999999997E-2</v>
      </c>
      <c r="G3" s="50">
        <v>5.1999999999999998E-2</v>
      </c>
      <c r="H3" s="50">
        <v>5.0999999999999997E-2</v>
      </c>
      <c r="I3" s="50">
        <v>5.0999999999999997E-2</v>
      </c>
      <c r="J3" s="50">
        <v>5.1999999999999998E-2</v>
      </c>
      <c r="K3" s="50">
        <v>5.0999999999999997E-2</v>
      </c>
      <c r="L3" s="50">
        <v>5.0999999999999997E-2</v>
      </c>
      <c r="M3" s="50">
        <v>5.1999999999999998E-2</v>
      </c>
      <c r="N3" s="40">
        <v>405</v>
      </c>
      <c r="P3" s="46">
        <v>0</v>
      </c>
      <c r="Q3" s="44">
        <f>B2</f>
        <v>0.127</v>
      </c>
      <c r="R3" s="44">
        <f>C2</f>
        <v>0.127</v>
      </c>
      <c r="S3" s="44">
        <f>D2</f>
        <v>0.129</v>
      </c>
    </row>
    <row r="4" spans="1:19" x14ac:dyDescent="0.2">
      <c r="P4" s="45">
        <v>120</v>
      </c>
      <c r="Q4" s="44">
        <f>E6</f>
        <v>0.32300000000000001</v>
      </c>
      <c r="R4" s="44">
        <f>F6</f>
        <v>0.36799999999999999</v>
      </c>
      <c r="S4" s="44">
        <f>G6</f>
        <v>0.42499999999999999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0.54500000000000004</v>
      </c>
      <c r="R5" s="44">
        <f>I10</f>
        <v>0.65700000000000003</v>
      </c>
      <c r="S5" s="44">
        <f>J10</f>
        <v>0.752</v>
      </c>
    </row>
    <row r="6" spans="1:19" x14ac:dyDescent="0.2">
      <c r="A6" s="42" t="s">
        <v>17</v>
      </c>
      <c r="B6" s="41">
        <v>0.13</v>
      </c>
      <c r="C6" s="41">
        <v>0.13200000000000001</v>
      </c>
      <c r="D6" s="41">
        <v>0.13400000000000001</v>
      </c>
      <c r="E6" s="41">
        <v>0.32300000000000001</v>
      </c>
      <c r="F6" s="41">
        <v>0.36799999999999999</v>
      </c>
      <c r="G6" s="41">
        <v>0.42499999999999999</v>
      </c>
      <c r="H6" s="41">
        <v>5.0999999999999997E-2</v>
      </c>
      <c r="I6" s="41">
        <v>5.0999999999999997E-2</v>
      </c>
      <c r="J6" s="41">
        <v>5.0999999999999997E-2</v>
      </c>
      <c r="K6" s="41">
        <v>5.0999999999999997E-2</v>
      </c>
      <c r="L6" s="41">
        <v>5.0999999999999997E-2</v>
      </c>
      <c r="M6" s="41">
        <v>5.0999999999999997E-2</v>
      </c>
      <c r="N6" s="40">
        <v>405</v>
      </c>
      <c r="P6" s="45">
        <v>360</v>
      </c>
      <c r="Q6" s="44">
        <f>K14</f>
        <v>0.77800000000000002</v>
      </c>
      <c r="R6" s="44">
        <f>L14</f>
        <v>1.008</v>
      </c>
      <c r="S6" s="44">
        <f>M14</f>
        <v>1.1559999999999999</v>
      </c>
    </row>
    <row r="7" spans="1:19" x14ac:dyDescent="0.2">
      <c r="A7" s="42" t="s">
        <v>16</v>
      </c>
      <c r="B7" s="41">
        <v>5.0999999999999997E-2</v>
      </c>
      <c r="C7" s="41">
        <v>5.0999999999999997E-2</v>
      </c>
      <c r="D7" s="41">
        <v>5.0999999999999997E-2</v>
      </c>
      <c r="E7" s="41">
        <v>5.0999999999999997E-2</v>
      </c>
      <c r="F7" s="41">
        <v>5.0999999999999997E-2</v>
      </c>
      <c r="G7" s="41">
        <v>5.1999999999999998E-2</v>
      </c>
      <c r="H7" s="41">
        <v>5.0999999999999997E-2</v>
      </c>
      <c r="I7" s="41">
        <v>5.0999999999999997E-2</v>
      </c>
      <c r="J7" s="41">
        <v>5.1999999999999998E-2</v>
      </c>
      <c r="K7" s="41">
        <v>5.0999999999999997E-2</v>
      </c>
      <c r="L7" s="41">
        <v>5.0999999999999997E-2</v>
      </c>
      <c r="M7" s="41">
        <v>5.1999999999999998E-2</v>
      </c>
      <c r="N7" s="40">
        <v>405</v>
      </c>
      <c r="P7" s="46">
        <v>480</v>
      </c>
      <c r="Q7" s="44">
        <f>B19</f>
        <v>1.117</v>
      </c>
      <c r="R7" s="44">
        <f>C19</f>
        <v>1.417</v>
      </c>
      <c r="S7" s="44">
        <f>D19</f>
        <v>1.64</v>
      </c>
    </row>
    <row r="8" spans="1:19" x14ac:dyDescent="0.2">
      <c r="P8" s="45">
        <v>600</v>
      </c>
      <c r="Q8" s="44">
        <f>E23</f>
        <v>1.448</v>
      </c>
      <c r="R8" s="44">
        <f>F23</f>
        <v>1.913</v>
      </c>
      <c r="S8" s="44">
        <f>G23</f>
        <v>2.1640000000000001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0.13200000000000001</v>
      </c>
      <c r="C10" s="41">
        <v>0.13700000000000001</v>
      </c>
      <c r="D10" s="41">
        <v>0.13800000000000001</v>
      </c>
      <c r="E10" s="41">
        <v>0.32300000000000001</v>
      </c>
      <c r="F10" s="41">
        <v>0.36899999999999999</v>
      </c>
      <c r="G10" s="41">
        <v>0.42399999999999999</v>
      </c>
      <c r="H10" s="41">
        <v>0.54500000000000004</v>
      </c>
      <c r="I10" s="41">
        <v>0.65700000000000003</v>
      </c>
      <c r="J10" s="41">
        <v>0.752</v>
      </c>
      <c r="K10" s="41">
        <v>5.0999999999999997E-2</v>
      </c>
      <c r="L10" s="41">
        <v>5.0999999999999997E-2</v>
      </c>
      <c r="M10" s="41">
        <v>5.0999999999999997E-2</v>
      </c>
      <c r="N10" s="40">
        <v>405</v>
      </c>
      <c r="P10" s="38" t="s">
        <v>20</v>
      </c>
      <c r="Q10" s="38">
        <f>SLOPE(Q3:Q8,$P$3:$P$8)</f>
        <v>2.1952380952380956E-3</v>
      </c>
      <c r="R10" s="38">
        <f>SLOPE(R3:R8,$P$3:$P$8)</f>
        <v>2.9590476190476194E-3</v>
      </c>
      <c r="S10" s="38">
        <f>SLOPE(S3:S8,$P$3:$P$8)</f>
        <v>3.3866666666666667E-3</v>
      </c>
    </row>
    <row r="11" spans="1:19" x14ac:dyDescent="0.2">
      <c r="A11" s="42" t="s">
        <v>16</v>
      </c>
      <c r="B11" s="41">
        <v>5.0999999999999997E-2</v>
      </c>
      <c r="C11" s="41">
        <v>5.0999999999999997E-2</v>
      </c>
      <c r="D11" s="41">
        <v>5.0999999999999997E-2</v>
      </c>
      <c r="E11" s="41">
        <v>5.0999999999999997E-2</v>
      </c>
      <c r="F11" s="41">
        <v>5.0999999999999997E-2</v>
      </c>
      <c r="G11" s="41">
        <v>5.1999999999999998E-2</v>
      </c>
      <c r="H11" s="41">
        <v>5.0999999999999997E-2</v>
      </c>
      <c r="I11" s="41">
        <v>5.0999999999999997E-2</v>
      </c>
      <c r="J11" s="41">
        <v>5.1999999999999998E-2</v>
      </c>
      <c r="K11" s="41">
        <v>5.0999999999999997E-2</v>
      </c>
      <c r="L11" s="41">
        <v>5.0999999999999997E-2</v>
      </c>
      <c r="M11" s="41">
        <v>5.1999999999999998E-2</v>
      </c>
      <c r="N11" s="40">
        <v>405</v>
      </c>
      <c r="P11" s="38" t="s">
        <v>19</v>
      </c>
      <c r="Q11" s="38">
        <f>_xlfn.STDEV.P(Q10:S10)</f>
        <v>4.9281110640499962E-4</v>
      </c>
    </row>
    <row r="12" spans="1:19" x14ac:dyDescent="0.2">
      <c r="P12" s="38" t="s">
        <v>18</v>
      </c>
      <c r="Q12" s="38">
        <f>AVERAGE(Q10:S10)</f>
        <v>2.8469841269841271E-3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0.13600000000000001</v>
      </c>
      <c r="C14" s="41">
        <v>0.14199999999999999</v>
      </c>
      <c r="D14" s="41">
        <v>0.14199999999999999</v>
      </c>
      <c r="E14" s="41">
        <v>0.32200000000000001</v>
      </c>
      <c r="F14" s="41">
        <v>0.36899999999999999</v>
      </c>
      <c r="G14" s="41">
        <v>0.42299999999999999</v>
      </c>
      <c r="H14" s="41">
        <v>0.54300000000000004</v>
      </c>
      <c r="I14" s="41">
        <v>0.65500000000000003</v>
      </c>
      <c r="J14" s="41">
        <v>0.751</v>
      </c>
      <c r="K14" s="41">
        <v>0.77800000000000002</v>
      </c>
      <c r="L14" s="41">
        <v>1.008</v>
      </c>
      <c r="M14" s="41">
        <v>1.1559999999999999</v>
      </c>
      <c r="N14" s="40">
        <v>405</v>
      </c>
    </row>
    <row r="15" spans="1:19" x14ac:dyDescent="0.2">
      <c r="A15" s="42" t="s">
        <v>16</v>
      </c>
      <c r="B15" s="41">
        <v>5.0999999999999997E-2</v>
      </c>
      <c r="C15" s="41">
        <v>5.0999999999999997E-2</v>
      </c>
      <c r="D15" s="41">
        <v>5.0999999999999997E-2</v>
      </c>
      <c r="E15" s="41">
        <v>5.0999999999999997E-2</v>
      </c>
      <c r="F15" s="41">
        <v>5.0999999999999997E-2</v>
      </c>
      <c r="G15" s="41">
        <v>5.1999999999999998E-2</v>
      </c>
      <c r="H15" s="41">
        <v>5.1999999999999998E-2</v>
      </c>
      <c r="I15" s="41">
        <v>5.0999999999999997E-2</v>
      </c>
      <c r="J15" s="41">
        <v>5.1999999999999998E-2</v>
      </c>
      <c r="K15" s="41">
        <v>5.0999999999999997E-2</v>
      </c>
      <c r="L15" s="41">
        <v>5.0999999999999997E-2</v>
      </c>
      <c r="M15" s="41">
        <v>5.1999999999999998E-2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0.13800000000000001</v>
      </c>
      <c r="C18" s="41">
        <v>0.14699999999999999</v>
      </c>
      <c r="D18" s="41">
        <v>0.14599999999999999</v>
      </c>
      <c r="E18" s="41">
        <v>0.32500000000000001</v>
      </c>
      <c r="F18" s="41">
        <v>0.372</v>
      </c>
      <c r="G18" s="41">
        <v>0.42399999999999999</v>
      </c>
      <c r="H18" s="41">
        <v>0.54200000000000004</v>
      </c>
      <c r="I18" s="41">
        <v>0.65300000000000002</v>
      </c>
      <c r="J18" s="41">
        <v>0.75</v>
      </c>
      <c r="K18" s="41">
        <v>0.77600000000000002</v>
      </c>
      <c r="L18" s="41">
        <v>1.0049999999999999</v>
      </c>
      <c r="M18" s="41">
        <v>1.153</v>
      </c>
      <c r="N18" s="40">
        <v>405</v>
      </c>
    </row>
    <row r="19" spans="1:14" x14ac:dyDescent="0.2">
      <c r="A19" s="42" t="s">
        <v>16</v>
      </c>
      <c r="B19" s="41">
        <v>1.117</v>
      </c>
      <c r="C19" s="41">
        <v>1.417</v>
      </c>
      <c r="D19" s="41">
        <v>1.64</v>
      </c>
      <c r="E19" s="41">
        <v>5.0999999999999997E-2</v>
      </c>
      <c r="F19" s="41">
        <v>5.0999999999999997E-2</v>
      </c>
      <c r="G19" s="41">
        <v>5.1999999999999998E-2</v>
      </c>
      <c r="H19" s="41">
        <v>5.0999999999999997E-2</v>
      </c>
      <c r="I19" s="41">
        <v>5.0999999999999997E-2</v>
      </c>
      <c r="J19" s="41">
        <v>5.1999999999999998E-2</v>
      </c>
      <c r="K19" s="41">
        <v>5.0999999999999997E-2</v>
      </c>
      <c r="L19" s="41">
        <v>5.0999999999999997E-2</v>
      </c>
      <c r="M19" s="41">
        <v>5.1999999999999998E-2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0.14099999999999999</v>
      </c>
      <c r="C22" s="41">
        <v>0.151</v>
      </c>
      <c r="D22" s="41">
        <v>0.15</v>
      </c>
      <c r="E22" s="41">
        <v>0.32500000000000001</v>
      </c>
      <c r="F22" s="41">
        <v>0.373</v>
      </c>
      <c r="G22" s="41">
        <v>0.42699999999999999</v>
      </c>
      <c r="H22" s="41">
        <v>0.54700000000000004</v>
      </c>
      <c r="I22" s="41">
        <v>0.65700000000000003</v>
      </c>
      <c r="J22" s="41">
        <v>0.754</v>
      </c>
      <c r="K22" s="41">
        <v>0.77400000000000002</v>
      </c>
      <c r="L22" s="41">
        <v>1.002</v>
      </c>
      <c r="M22" s="41">
        <v>1.151</v>
      </c>
      <c r="N22" s="40">
        <v>405</v>
      </c>
    </row>
    <row r="23" spans="1:14" x14ac:dyDescent="0.2">
      <c r="A23" s="42" t="s">
        <v>16</v>
      </c>
      <c r="B23" s="41">
        <v>1.1120000000000001</v>
      </c>
      <c r="C23" s="41">
        <v>1.413</v>
      </c>
      <c r="D23" s="41">
        <v>1.635</v>
      </c>
      <c r="E23" s="41">
        <v>1.448</v>
      </c>
      <c r="F23" s="41">
        <v>1.913</v>
      </c>
      <c r="G23" s="41">
        <v>2.1640000000000001</v>
      </c>
      <c r="H23" s="41">
        <v>5.1999999999999998E-2</v>
      </c>
      <c r="I23" s="41">
        <v>5.0999999999999997E-2</v>
      </c>
      <c r="J23" s="41">
        <v>5.1999999999999998E-2</v>
      </c>
      <c r="K23" s="41">
        <v>5.0999999999999997E-2</v>
      </c>
      <c r="L23" s="41">
        <v>5.0999999999999997E-2</v>
      </c>
      <c r="M23" s="41">
        <v>5.1999999999999998E-2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04651-0F2C-DE48-9612-49C52E437351}">
  <dimension ref="A1:S23"/>
  <sheetViews>
    <sheetView tabSelected="1" workbookViewId="0">
      <selection activeCell="P13" sqref="P13:Q14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50">
        <v>0.113</v>
      </c>
      <c r="C2" s="50">
        <v>0.111</v>
      </c>
      <c r="D2" s="50">
        <v>0.111</v>
      </c>
      <c r="E2" s="50">
        <v>5.1999999999999998E-2</v>
      </c>
      <c r="F2" s="50">
        <v>5.0999999999999997E-2</v>
      </c>
      <c r="G2" s="50">
        <v>5.0999999999999997E-2</v>
      </c>
      <c r="H2" s="50">
        <v>5.0999999999999997E-2</v>
      </c>
      <c r="I2" s="50">
        <v>5.0999999999999997E-2</v>
      </c>
      <c r="J2" s="50">
        <v>5.0999999999999997E-2</v>
      </c>
      <c r="K2" s="50">
        <v>5.0999999999999997E-2</v>
      </c>
      <c r="L2" s="50">
        <v>5.0999999999999997E-2</v>
      </c>
      <c r="M2" s="50">
        <v>5.0999999999999997E-2</v>
      </c>
      <c r="N2" s="40">
        <v>405</v>
      </c>
      <c r="P2" s="46" t="s">
        <v>24</v>
      </c>
      <c r="Q2" s="44" t="s">
        <v>23</v>
      </c>
      <c r="R2" s="44" t="s">
        <v>22</v>
      </c>
      <c r="S2" s="44" t="s">
        <v>21</v>
      </c>
    </row>
    <row r="3" spans="1:19" x14ac:dyDescent="0.2">
      <c r="A3" s="42" t="s">
        <v>16</v>
      </c>
      <c r="B3" s="50">
        <v>5.1999999999999998E-2</v>
      </c>
      <c r="C3" s="50">
        <v>5.0999999999999997E-2</v>
      </c>
      <c r="D3" s="50">
        <v>5.1999999999999998E-2</v>
      </c>
      <c r="E3" s="50">
        <v>5.0999999999999997E-2</v>
      </c>
      <c r="F3" s="50">
        <v>5.0999999999999997E-2</v>
      </c>
      <c r="G3" s="50">
        <v>5.1999999999999998E-2</v>
      </c>
      <c r="H3" s="50">
        <v>5.0999999999999997E-2</v>
      </c>
      <c r="I3" s="50">
        <v>5.0999999999999997E-2</v>
      </c>
      <c r="J3" s="50">
        <v>5.1999999999999998E-2</v>
      </c>
      <c r="K3" s="50">
        <v>5.0999999999999997E-2</v>
      </c>
      <c r="L3" s="50">
        <v>5.1999999999999998E-2</v>
      </c>
      <c r="M3" s="50">
        <v>5.1999999999999998E-2</v>
      </c>
      <c r="N3" s="40">
        <v>405</v>
      </c>
      <c r="P3" s="46">
        <v>0</v>
      </c>
      <c r="Q3" s="44">
        <f>B2</f>
        <v>0.113</v>
      </c>
      <c r="R3" s="44">
        <f>C2</f>
        <v>0.111</v>
      </c>
      <c r="S3" s="44">
        <f>D2</f>
        <v>0.111</v>
      </c>
    </row>
    <row r="4" spans="1:19" x14ac:dyDescent="0.2">
      <c r="P4" s="45">
        <v>120</v>
      </c>
      <c r="Q4" s="44">
        <f>E6</f>
        <v>0.183</v>
      </c>
      <c r="R4" s="44">
        <f>F6</f>
        <v>0.224</v>
      </c>
      <c r="S4" s="44">
        <f>G6</f>
        <v>0.20300000000000001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0.251</v>
      </c>
      <c r="R5" s="44">
        <f>I10</f>
        <v>0.32300000000000001</v>
      </c>
      <c r="S5" s="44">
        <f>J10</f>
        <v>0.28100000000000003</v>
      </c>
    </row>
    <row r="6" spans="1:19" x14ac:dyDescent="0.2">
      <c r="A6" s="42" t="s">
        <v>17</v>
      </c>
      <c r="B6" s="41">
        <v>0.113</v>
      </c>
      <c r="C6" s="41">
        <v>0.112</v>
      </c>
      <c r="D6" s="41">
        <v>0.111</v>
      </c>
      <c r="E6" s="41">
        <v>0.183</v>
      </c>
      <c r="F6" s="41">
        <v>0.224</v>
      </c>
      <c r="G6" s="41">
        <v>0.20300000000000001</v>
      </c>
      <c r="H6" s="41">
        <v>5.0999999999999997E-2</v>
      </c>
      <c r="I6" s="41">
        <v>5.0999999999999997E-2</v>
      </c>
      <c r="J6" s="41">
        <v>5.0999999999999997E-2</v>
      </c>
      <c r="K6" s="41">
        <v>5.0999999999999997E-2</v>
      </c>
      <c r="L6" s="41">
        <v>5.0999999999999997E-2</v>
      </c>
      <c r="M6" s="41">
        <v>5.0999999999999997E-2</v>
      </c>
      <c r="N6" s="40">
        <v>405</v>
      </c>
      <c r="P6" s="45">
        <v>360</v>
      </c>
      <c r="Q6" s="44">
        <f>K14</f>
        <v>0.32300000000000001</v>
      </c>
      <c r="R6" s="44">
        <f>L14</f>
        <v>0.42799999999999999</v>
      </c>
      <c r="S6" s="44">
        <f>M14</f>
        <v>0.37</v>
      </c>
    </row>
    <row r="7" spans="1:19" x14ac:dyDescent="0.2">
      <c r="A7" s="42" t="s">
        <v>16</v>
      </c>
      <c r="B7" s="41">
        <v>5.1999999999999998E-2</v>
      </c>
      <c r="C7" s="41">
        <v>5.0999999999999997E-2</v>
      </c>
      <c r="D7" s="41">
        <v>5.1999999999999998E-2</v>
      </c>
      <c r="E7" s="41">
        <v>5.0999999999999997E-2</v>
      </c>
      <c r="F7" s="41">
        <v>5.0999999999999997E-2</v>
      </c>
      <c r="G7" s="41">
        <v>5.1999999999999998E-2</v>
      </c>
      <c r="H7" s="41">
        <v>5.0999999999999997E-2</v>
      </c>
      <c r="I7" s="41">
        <v>5.0999999999999997E-2</v>
      </c>
      <c r="J7" s="41">
        <v>5.1999999999999998E-2</v>
      </c>
      <c r="K7" s="41">
        <v>5.0999999999999997E-2</v>
      </c>
      <c r="L7" s="41">
        <v>5.1999999999999998E-2</v>
      </c>
      <c r="M7" s="41">
        <v>5.1999999999999998E-2</v>
      </c>
      <c r="N7" s="40">
        <v>405</v>
      </c>
      <c r="P7" s="46">
        <v>480</v>
      </c>
      <c r="Q7" s="44">
        <f>B19</f>
        <v>0.41099999999999998</v>
      </c>
      <c r="R7" s="44">
        <f>C19</f>
        <v>0.55200000000000005</v>
      </c>
      <c r="S7" s="44">
        <f>D19</f>
        <v>0.47</v>
      </c>
    </row>
    <row r="8" spans="1:19" x14ac:dyDescent="0.2">
      <c r="P8" s="45">
        <v>600</v>
      </c>
      <c r="Q8" s="44">
        <f>E23</f>
        <v>0.51600000000000001</v>
      </c>
      <c r="R8" s="44">
        <f>F23</f>
        <v>0.68400000000000005</v>
      </c>
      <c r="S8" s="44">
        <f>G23</f>
        <v>0.56299999999999994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0.114</v>
      </c>
      <c r="C10" s="41">
        <v>0.113</v>
      </c>
      <c r="D10" s="41">
        <v>0.112</v>
      </c>
      <c r="E10" s="41">
        <v>0.183</v>
      </c>
      <c r="F10" s="41">
        <v>0.22500000000000001</v>
      </c>
      <c r="G10" s="41">
        <v>0.20399999999999999</v>
      </c>
      <c r="H10" s="41">
        <v>0.251</v>
      </c>
      <c r="I10" s="41">
        <v>0.32300000000000001</v>
      </c>
      <c r="J10" s="41">
        <v>0.28100000000000003</v>
      </c>
      <c r="K10" s="41">
        <v>5.0999999999999997E-2</v>
      </c>
      <c r="L10" s="41">
        <v>5.0999999999999997E-2</v>
      </c>
      <c r="M10" s="41">
        <v>5.0999999999999997E-2</v>
      </c>
      <c r="N10" s="40">
        <v>405</v>
      </c>
      <c r="P10" s="38" t="s">
        <v>20</v>
      </c>
      <c r="Q10" s="38">
        <f>SLOPE(Q3:Q8,$P$3:$P$8)</f>
        <v>6.5976190476190475E-4</v>
      </c>
      <c r="R10" s="38">
        <f>SLOPE(R3:R8,$P$3:$P$8)</f>
        <v>9.4142857142857147E-4</v>
      </c>
      <c r="S10" s="38">
        <f>SLOPE(S3:S8,$P$3:$P$8)</f>
        <v>7.5000000000000002E-4</v>
      </c>
    </row>
    <row r="11" spans="1:19" x14ac:dyDescent="0.2">
      <c r="A11" s="42" t="s">
        <v>16</v>
      </c>
      <c r="B11" s="41">
        <v>5.1999999999999998E-2</v>
      </c>
      <c r="C11" s="41">
        <v>5.0999999999999997E-2</v>
      </c>
      <c r="D11" s="41">
        <v>5.0999999999999997E-2</v>
      </c>
      <c r="E11" s="41">
        <v>5.0999999999999997E-2</v>
      </c>
      <c r="F11" s="41">
        <v>5.0999999999999997E-2</v>
      </c>
      <c r="G11" s="41">
        <v>5.1999999999999998E-2</v>
      </c>
      <c r="H11" s="41">
        <v>5.0999999999999997E-2</v>
      </c>
      <c r="I11" s="41">
        <v>5.0999999999999997E-2</v>
      </c>
      <c r="J11" s="41">
        <v>5.1999999999999998E-2</v>
      </c>
      <c r="K11" s="41">
        <v>5.0999999999999997E-2</v>
      </c>
      <c r="L11" s="41">
        <v>5.0999999999999997E-2</v>
      </c>
      <c r="M11" s="41">
        <v>5.1999999999999998E-2</v>
      </c>
      <c r="N11" s="40">
        <v>405</v>
      </c>
      <c r="P11" s="38" t="s">
        <v>19</v>
      </c>
      <c r="Q11" s="38">
        <f>_xlfn.STDEV.P(Q10:S10)</f>
        <v>1.174374173301084E-4</v>
      </c>
    </row>
    <row r="12" spans="1:19" x14ac:dyDescent="0.2">
      <c r="P12" s="38" t="s">
        <v>18</v>
      </c>
      <c r="Q12" s="38">
        <f>AVERAGE(Q10:S10)</f>
        <v>7.8373015873015874E-4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0.114</v>
      </c>
      <c r="C14" s="41">
        <v>0.114</v>
      </c>
      <c r="D14" s="41">
        <v>0.113</v>
      </c>
      <c r="E14" s="41">
        <v>0.184</v>
      </c>
      <c r="F14" s="41">
        <v>0.22600000000000001</v>
      </c>
      <c r="G14" s="41">
        <v>0.20399999999999999</v>
      </c>
      <c r="H14" s="41">
        <v>0.252</v>
      </c>
      <c r="I14" s="41">
        <v>0.32400000000000001</v>
      </c>
      <c r="J14" s="41">
        <v>0.28199999999999997</v>
      </c>
      <c r="K14" s="41">
        <v>0.32300000000000001</v>
      </c>
      <c r="L14" s="41">
        <v>0.42799999999999999</v>
      </c>
      <c r="M14" s="41">
        <v>0.37</v>
      </c>
      <c r="N14" s="40">
        <v>405</v>
      </c>
    </row>
    <row r="15" spans="1:19" x14ac:dyDescent="0.2">
      <c r="A15" s="42" t="s">
        <v>16</v>
      </c>
      <c r="B15" s="41">
        <v>5.1999999999999998E-2</v>
      </c>
      <c r="C15" s="41">
        <v>5.0999999999999997E-2</v>
      </c>
      <c r="D15" s="41">
        <v>5.1999999999999998E-2</v>
      </c>
      <c r="E15" s="41">
        <v>5.0999999999999997E-2</v>
      </c>
      <c r="F15" s="41">
        <v>5.0999999999999997E-2</v>
      </c>
      <c r="G15" s="41">
        <v>5.1999999999999998E-2</v>
      </c>
      <c r="H15" s="41">
        <v>5.0999999999999997E-2</v>
      </c>
      <c r="I15" s="41">
        <v>5.0999999999999997E-2</v>
      </c>
      <c r="J15" s="41">
        <v>5.1999999999999998E-2</v>
      </c>
      <c r="K15" s="41">
        <v>5.0999999999999997E-2</v>
      </c>
      <c r="L15" s="41">
        <v>5.1999999999999998E-2</v>
      </c>
      <c r="M15" s="41">
        <v>5.1999999999999998E-2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0.115</v>
      </c>
      <c r="C18" s="41">
        <v>0.114</v>
      </c>
      <c r="D18" s="41">
        <v>0.113</v>
      </c>
      <c r="E18" s="41">
        <v>0.186</v>
      </c>
      <c r="F18" s="41">
        <v>0.22900000000000001</v>
      </c>
      <c r="G18" s="41">
        <v>0.20699999999999999</v>
      </c>
      <c r="H18" s="41">
        <v>0.253</v>
      </c>
      <c r="I18" s="41">
        <v>0.32700000000000001</v>
      </c>
      <c r="J18" s="41">
        <v>0.28299999999999997</v>
      </c>
      <c r="K18" s="41">
        <v>0.32400000000000001</v>
      </c>
      <c r="L18" s="41">
        <v>0.43</v>
      </c>
      <c r="M18" s="41">
        <v>0.371</v>
      </c>
      <c r="N18" s="40">
        <v>405</v>
      </c>
    </row>
    <row r="19" spans="1:14" x14ac:dyDescent="0.2">
      <c r="A19" s="42" t="s">
        <v>16</v>
      </c>
      <c r="B19" s="41">
        <v>0.41099999999999998</v>
      </c>
      <c r="C19" s="41">
        <v>0.55200000000000005</v>
      </c>
      <c r="D19" s="41">
        <v>0.47</v>
      </c>
      <c r="E19" s="41">
        <v>5.0999999999999997E-2</v>
      </c>
      <c r="F19" s="41">
        <v>5.0999999999999997E-2</v>
      </c>
      <c r="G19" s="41">
        <v>5.1999999999999998E-2</v>
      </c>
      <c r="H19" s="41">
        <v>5.0999999999999997E-2</v>
      </c>
      <c r="I19" s="41">
        <v>5.0999999999999997E-2</v>
      </c>
      <c r="J19" s="41">
        <v>5.1999999999999998E-2</v>
      </c>
      <c r="K19" s="41">
        <v>5.0999999999999997E-2</v>
      </c>
      <c r="L19" s="41">
        <v>5.1999999999999998E-2</v>
      </c>
      <c r="M19" s="41">
        <v>5.1999999999999998E-2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0.11799999999999999</v>
      </c>
      <c r="C22" s="41">
        <v>0.11600000000000001</v>
      </c>
      <c r="D22" s="41">
        <v>0.114</v>
      </c>
      <c r="E22" s="41">
        <v>0.187</v>
      </c>
      <c r="F22" s="41">
        <v>0.22900000000000001</v>
      </c>
      <c r="G22" s="41">
        <v>0.20699999999999999</v>
      </c>
      <c r="H22" s="41">
        <v>0.25900000000000001</v>
      </c>
      <c r="I22" s="41">
        <v>0.32800000000000001</v>
      </c>
      <c r="J22" s="41">
        <v>0.28899999999999998</v>
      </c>
      <c r="K22" s="41">
        <v>0.32600000000000001</v>
      </c>
      <c r="L22" s="41">
        <v>0.433</v>
      </c>
      <c r="M22" s="41">
        <v>0.373</v>
      </c>
      <c r="N22" s="40">
        <v>405</v>
      </c>
    </row>
    <row r="23" spans="1:14" x14ac:dyDescent="0.2">
      <c r="A23" s="42" t="s">
        <v>16</v>
      </c>
      <c r="B23" s="41">
        <v>0.41</v>
      </c>
      <c r="C23" s="41">
        <v>0.55300000000000005</v>
      </c>
      <c r="D23" s="41">
        <v>0.47</v>
      </c>
      <c r="E23" s="41">
        <v>0.51600000000000001</v>
      </c>
      <c r="F23" s="41">
        <v>0.68400000000000005</v>
      </c>
      <c r="G23" s="41">
        <v>0.56299999999999994</v>
      </c>
      <c r="H23" s="41">
        <v>5.0999999999999997E-2</v>
      </c>
      <c r="I23" s="41">
        <v>5.0999999999999997E-2</v>
      </c>
      <c r="J23" s="41">
        <v>5.1999999999999998E-2</v>
      </c>
      <c r="K23" s="41">
        <v>5.0999999999999997E-2</v>
      </c>
      <c r="L23" s="41">
        <v>5.1999999999999998E-2</v>
      </c>
      <c r="M23" s="41">
        <v>5.1999999999999998E-2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B57BC-C292-BE4A-89C1-C72CE0CE2B39}">
  <dimension ref="A1:N28"/>
  <sheetViews>
    <sheetView workbookViewId="0">
      <selection activeCell="O24" sqref="O24"/>
    </sheetView>
  </sheetViews>
  <sheetFormatPr baseColWidth="10" defaultRowHeight="16" x14ac:dyDescent="0.2"/>
  <cols>
    <col min="4" max="4" width="18.33203125" bestFit="1" customWidth="1"/>
    <col min="5" max="5" width="12.1640625" bestFit="1" customWidth="1"/>
    <col min="11" max="11" width="12.1640625" bestFit="1" customWidth="1"/>
    <col min="12" max="12" width="18.33203125" bestFit="1" customWidth="1"/>
  </cols>
  <sheetData>
    <row r="1" spans="1:14" ht="17" thickBot="1" x14ac:dyDescent="0.25">
      <c r="A1" s="28" t="s">
        <v>4</v>
      </c>
      <c r="B1" s="28"/>
      <c r="C1" s="28"/>
      <c r="D1" s="28"/>
      <c r="E1" s="28"/>
      <c r="F1" s="28"/>
      <c r="I1" s="35" t="s">
        <v>8</v>
      </c>
      <c r="J1" s="35"/>
      <c r="K1" s="35"/>
      <c r="L1" s="35"/>
      <c r="M1" s="35"/>
      <c r="N1" s="35"/>
    </row>
    <row r="2" spans="1:14" x14ac:dyDescent="0.2">
      <c r="A2" s="9" t="s">
        <v>12</v>
      </c>
      <c r="B2" s="9" t="s">
        <v>13</v>
      </c>
      <c r="C2" s="2"/>
      <c r="D2" s="9" t="s">
        <v>14</v>
      </c>
      <c r="E2" s="9" t="s">
        <v>15</v>
      </c>
      <c r="F2" s="9" t="s">
        <v>7</v>
      </c>
      <c r="I2" s="12" t="s">
        <v>12</v>
      </c>
      <c r="J2" s="12" t="s">
        <v>13</v>
      </c>
      <c r="K2" s="7"/>
      <c r="L2" s="12" t="s">
        <v>14</v>
      </c>
      <c r="M2" s="12" t="s">
        <v>15</v>
      </c>
      <c r="N2" s="12" t="s">
        <v>7</v>
      </c>
    </row>
    <row r="3" spans="1:14" x14ac:dyDescent="0.2">
      <c r="A3" s="1" t="s">
        <v>0</v>
      </c>
      <c r="B3" s="1">
        <f>[1]HRP_Amino_untreated!$Q$12</f>
        <v>3.0664285714285719E-3</v>
      </c>
      <c r="C3" s="1"/>
      <c r="D3" s="1">
        <f>(B3/$B$3)*100</f>
        <v>100</v>
      </c>
      <c r="E3" s="1">
        <f>AVERAGE(D4:D6)</f>
        <v>82.822165281983587</v>
      </c>
      <c r="F3" s="1">
        <f>_xlfn.STDEV.P(D4:D6)</f>
        <v>11.684020957329812</v>
      </c>
      <c r="I3" s="7" t="s">
        <v>0</v>
      </c>
      <c r="J3" s="7">
        <f>[2]HRP_EpB_untreated!$Q$12</f>
        <v>4.9869841269841271E-3</v>
      </c>
      <c r="K3" s="7"/>
      <c r="L3" s="7">
        <f>(J3/$J$3)*100</f>
        <v>100</v>
      </c>
      <c r="M3" s="8">
        <f>AVERAGE(L4:L6)</f>
        <v>88.333386381479841</v>
      </c>
      <c r="N3" s="8">
        <f>_xlfn.STDEV.P(L4:L6)</f>
        <v>7.088645878877883</v>
      </c>
    </row>
    <row r="4" spans="1:14" x14ac:dyDescent="0.2">
      <c r="A4" s="1" t="s">
        <v>1</v>
      </c>
      <c r="B4" s="1">
        <f>[1]HRP_Amino_PlasmaR1!$Q$12</f>
        <v>2.8469841269841271E-3</v>
      </c>
      <c r="C4" s="1"/>
      <c r="D4" s="1">
        <f>(B4/$B$3)*100</f>
        <v>92.843647281103586</v>
      </c>
      <c r="E4" s="1"/>
      <c r="F4" s="1"/>
      <c r="I4" s="8" t="s">
        <v>1</v>
      </c>
      <c r="J4" s="8">
        <f>[2]HRP_EpB_PlasmaR1!$Q$12</f>
        <v>4.8920238095238096E-3</v>
      </c>
      <c r="K4" s="8"/>
      <c r="L4" s="7">
        <f>(J4/$J$3)*100</f>
        <v>98.09583678146285</v>
      </c>
      <c r="M4" s="8"/>
      <c r="N4" s="8"/>
    </row>
    <row r="5" spans="1:14" x14ac:dyDescent="0.2">
      <c r="A5" s="1" t="s">
        <v>2</v>
      </c>
      <c r="B5" s="1">
        <f>[1]HRP_Amino_PlasmaR2!$Q$12</f>
        <v>2.7349206349206352E-3</v>
      </c>
      <c r="C5" s="1"/>
      <c r="D5" s="1">
        <f>(B5/$B$3)*100</f>
        <v>89.189119238036071</v>
      </c>
      <c r="E5" s="1"/>
      <c r="F5" s="1"/>
      <c r="I5" s="8" t="s">
        <v>2</v>
      </c>
      <c r="J5" s="8">
        <f>[2]HRP_EpB_PlasmaR2!$Q$12</f>
        <v>4.0633333333333329E-3</v>
      </c>
      <c r="K5" s="8"/>
      <c r="L5" s="7">
        <f>(J5/$J$3)*100</f>
        <v>81.478770131771583</v>
      </c>
      <c r="M5" s="8"/>
      <c r="N5" s="8"/>
    </row>
    <row r="6" spans="1:14" x14ac:dyDescent="0.2">
      <c r="A6" s="1" t="s">
        <v>3</v>
      </c>
      <c r="B6" s="1">
        <f>[1]HRP_Amino_PlasmaR3!$Q$12</f>
        <v>2.0371428571428572E-3</v>
      </c>
      <c r="C6" s="1"/>
      <c r="D6" s="1">
        <f>(B6/$B$3)*100</f>
        <v>66.433729326811076</v>
      </c>
      <c r="E6" s="1"/>
      <c r="F6" s="1"/>
      <c r="I6" s="8" t="s">
        <v>3</v>
      </c>
      <c r="J6" s="8">
        <f>[2]HRP_EpB_PlasmaR3!$Q$12</f>
        <v>4.2601587301587312E-3</v>
      </c>
      <c r="K6" s="8"/>
      <c r="L6" s="7">
        <f>(J6/$J$3)*100</f>
        <v>85.42555223120506</v>
      </c>
      <c r="M6" s="8"/>
      <c r="N6" s="8"/>
    </row>
    <row r="8" spans="1:14" ht="17" thickBot="1" x14ac:dyDescent="0.25">
      <c r="A8" s="29" t="s">
        <v>5</v>
      </c>
      <c r="B8" s="30"/>
      <c r="C8" s="30"/>
      <c r="D8" s="30"/>
      <c r="E8" s="30"/>
      <c r="F8" s="31"/>
      <c r="I8" s="36" t="s">
        <v>11</v>
      </c>
      <c r="J8" s="36"/>
      <c r="K8" s="36"/>
      <c r="L8" s="36"/>
      <c r="M8" s="36"/>
      <c r="N8" s="36"/>
    </row>
    <row r="9" spans="1:14" x14ac:dyDescent="0.2">
      <c r="A9" s="10" t="s">
        <v>12</v>
      </c>
      <c r="B9" s="10" t="s">
        <v>13</v>
      </c>
      <c r="C9" s="3"/>
      <c r="D9" s="10" t="s">
        <v>14</v>
      </c>
      <c r="E9" s="10" t="s">
        <v>15</v>
      </c>
      <c r="F9" s="10" t="s">
        <v>7</v>
      </c>
      <c r="I9" s="14" t="s">
        <v>12</v>
      </c>
      <c r="J9" s="14" t="s">
        <v>13</v>
      </c>
      <c r="K9" s="15"/>
      <c r="L9" s="14" t="s">
        <v>14</v>
      </c>
      <c r="M9" s="14" t="s">
        <v>15</v>
      </c>
      <c r="N9" s="14" t="s">
        <v>7</v>
      </c>
    </row>
    <row r="10" spans="1:14" x14ac:dyDescent="0.2">
      <c r="A10" s="3" t="s">
        <v>0</v>
      </c>
      <c r="B10" s="3">
        <f>[3]HRP_DVB_untreated!$Q$12</f>
        <v>4.4664285714285726E-3</v>
      </c>
      <c r="C10" s="3"/>
      <c r="D10" s="3">
        <f>(B10/$B$10)*100</f>
        <v>100</v>
      </c>
      <c r="E10" s="4">
        <f>AVERAGE(D11:D13)</f>
        <v>60.826506980353123</v>
      </c>
      <c r="F10" s="4">
        <f>_xlfn.STDEV.P(D11:D13)</f>
        <v>10.43882201785739</v>
      </c>
      <c r="I10" s="15" t="s">
        <v>0</v>
      </c>
      <c r="J10" s="15">
        <f>[4]HRP_Polystyrene_untreated!$Q$12</f>
        <v>2.4177777777777778E-3</v>
      </c>
      <c r="K10" s="15"/>
      <c r="L10" s="15">
        <f>(J10/$J$10)*100</f>
        <v>100</v>
      </c>
      <c r="M10" s="16">
        <f>AVERAGE(L11:L13)</f>
        <v>41.671043417366946</v>
      </c>
      <c r="N10" s="16">
        <f>_xlfn.STDEV.P(L11:L13)</f>
        <v>6.5495878871486823</v>
      </c>
    </row>
    <row r="11" spans="1:14" x14ac:dyDescent="0.2">
      <c r="A11" s="4" t="s">
        <v>1</v>
      </c>
      <c r="B11" s="4">
        <f>[3]HRP_DVB_PlasmaR1!$Q$12</f>
        <v>3.2930952380952386E-3</v>
      </c>
      <c r="C11" s="4"/>
      <c r="D11" s="3">
        <f>(B11/$B$10)*100</f>
        <v>73.729942960712179</v>
      </c>
      <c r="E11" s="4"/>
      <c r="F11" s="4"/>
      <c r="I11" s="16" t="s">
        <v>1</v>
      </c>
      <c r="J11" s="16">
        <f>[4]HRP_Polystyrene_PlasmaR1!$Q$12</f>
        <v>1.1268253968253967E-3</v>
      </c>
      <c r="K11" s="16"/>
      <c r="L11" s="15">
        <f>(J11/$J$10)*100</f>
        <v>46.605829831932766</v>
      </c>
      <c r="M11" s="16"/>
      <c r="N11" s="16"/>
    </row>
    <row r="12" spans="1:14" x14ac:dyDescent="0.2">
      <c r="A12" s="4" t="s">
        <v>2</v>
      </c>
      <c r="B12" s="4">
        <f>[3]HRP_DVB_PlasmaR2!$Q$12</f>
        <v>2.7060317460317462E-3</v>
      </c>
      <c r="C12" s="4"/>
      <c r="D12" s="3">
        <f>(B12/$B$10)*100</f>
        <v>60.586029816799034</v>
      </c>
      <c r="E12" s="4"/>
      <c r="F12" s="4"/>
      <c r="I12" s="16" t="s">
        <v>2</v>
      </c>
      <c r="J12" s="16">
        <f>[4]HRP_Polystyrene_PlasmaR2!$Q$12</f>
        <v>1.1119841269841269E-3</v>
      </c>
      <c r="K12" s="16"/>
      <c r="L12" s="15">
        <f>(J12/$J$10)*100</f>
        <v>45.991990546218481</v>
      </c>
      <c r="M12" s="16"/>
      <c r="N12" s="16"/>
    </row>
    <row r="13" spans="1:14" x14ac:dyDescent="0.2">
      <c r="A13" s="4" t="s">
        <v>3</v>
      </c>
      <c r="B13" s="4">
        <f>[3]HRP_DVB_PlasmaR3!$Q$12</f>
        <v>2.1511904761904762E-3</v>
      </c>
      <c r="C13" s="4"/>
      <c r="D13" s="3">
        <f>(B13/$B$10)*100</f>
        <v>48.163548163548157</v>
      </c>
      <c r="E13" s="4"/>
      <c r="F13" s="4"/>
      <c r="I13" s="16" t="s">
        <v>3</v>
      </c>
      <c r="J13" s="16">
        <f>[4]HRP_Polystyrene_PlasmaR3!$Q$12</f>
        <v>7.8373015873015874E-4</v>
      </c>
      <c r="K13" s="16"/>
      <c r="L13" s="15">
        <f>(J13/$J$10)*100</f>
        <v>32.415309873949582</v>
      </c>
      <c r="M13" s="16"/>
      <c r="N13" s="16"/>
    </row>
    <row r="15" spans="1:14" ht="17" thickBot="1" x14ac:dyDescent="0.25">
      <c r="A15" s="32" t="s">
        <v>6</v>
      </c>
      <c r="B15" s="33"/>
      <c r="C15" s="33"/>
      <c r="D15" s="33"/>
      <c r="E15" s="33"/>
      <c r="F15" s="34"/>
      <c r="I15" s="37" t="s">
        <v>9</v>
      </c>
      <c r="J15" s="37"/>
      <c r="K15" s="37"/>
      <c r="L15" s="37"/>
      <c r="M15" s="37"/>
      <c r="N15" s="37"/>
    </row>
    <row r="16" spans="1:14" x14ac:dyDescent="0.2">
      <c r="A16" s="11" t="s">
        <v>12</v>
      </c>
      <c r="B16" s="11" t="s">
        <v>13</v>
      </c>
      <c r="C16" s="5"/>
      <c r="D16" s="11" t="s">
        <v>14</v>
      </c>
      <c r="E16" s="11" t="s">
        <v>15</v>
      </c>
      <c r="F16" s="11" t="s">
        <v>7</v>
      </c>
      <c r="I16" s="17" t="s">
        <v>12</v>
      </c>
      <c r="J16" s="17" t="s">
        <v>13</v>
      </c>
      <c r="K16" s="18"/>
      <c r="L16" s="17" t="s">
        <v>14</v>
      </c>
      <c r="M16" s="17" t="s">
        <v>15</v>
      </c>
      <c r="N16" s="17" t="s">
        <v>7</v>
      </c>
    </row>
    <row r="17" spans="1:14" x14ac:dyDescent="0.2">
      <c r="A17" s="5" t="s">
        <v>0</v>
      </c>
      <c r="B17" s="5">
        <f>[5]HRP_Epoxy_untreated!$Q$12</f>
        <v>1.712301587301587E-3</v>
      </c>
      <c r="C17" s="5"/>
      <c r="D17" s="5">
        <f>(B17/$B$17)*100</f>
        <v>100</v>
      </c>
      <c r="E17" s="6">
        <f>AVERAGE(D18:D20)</f>
        <v>52.994978756276566</v>
      </c>
      <c r="F17" s="6">
        <f>_xlfn.STDEV.P(D18:D20)</f>
        <v>9.8102411348662368</v>
      </c>
      <c r="I17" s="18" t="s">
        <v>0</v>
      </c>
      <c r="J17" s="18">
        <f>[6]HRP_Octadecyl_untreated!$Q$12</f>
        <v>6.7179365079365087E-3</v>
      </c>
      <c r="K17" s="18"/>
      <c r="L17" s="18">
        <f>(J17/$J$17)*100</f>
        <v>100</v>
      </c>
      <c r="M17" s="19">
        <f>AVERAGE(L18:L20)</f>
        <v>81.543526372579123</v>
      </c>
      <c r="N17" s="19">
        <f>_xlfn.STDEV.P(L18:L20)</f>
        <v>12.969669418711387</v>
      </c>
    </row>
    <row r="18" spans="1:14" x14ac:dyDescent="0.2">
      <c r="A18" s="6" t="s">
        <v>1</v>
      </c>
      <c r="B18" s="6">
        <f>[5]HRP_Epoxy_PlasmaR1!$Q$12</f>
        <v>8.526984126984127E-4</v>
      </c>
      <c r="C18" s="6"/>
      <c r="D18" s="5">
        <f>(B18/$B$17)*100</f>
        <v>49.798377752027818</v>
      </c>
      <c r="E18" s="6"/>
      <c r="F18" s="6"/>
      <c r="I18" s="19" t="s">
        <v>1</v>
      </c>
      <c r="J18" s="19">
        <f>[6]HRP_Octadecyl_PlasmaR1!$Q$12</f>
        <v>5.654841269841269E-3</v>
      </c>
      <c r="K18" s="19"/>
      <c r="L18" s="18">
        <f>(J18/$J$17)*100</f>
        <v>84.17527112917324</v>
      </c>
      <c r="M18" s="19"/>
      <c r="N18" s="19"/>
    </row>
    <row r="19" spans="1:14" x14ac:dyDescent="0.2">
      <c r="A19" s="6" t="s">
        <v>2</v>
      </c>
      <c r="B19" s="6">
        <f>[5]HRP_Epoxy_PlasmaR2!$Q$12</f>
        <v>1.1349999999999999E-3</v>
      </c>
      <c r="C19" s="6"/>
      <c r="D19" s="5">
        <f>(B19/$B$17)*100</f>
        <v>66.285052143684837</v>
      </c>
      <c r="E19" s="6"/>
      <c r="F19" s="6"/>
      <c r="I19" s="19" t="s">
        <v>2</v>
      </c>
      <c r="J19" s="19">
        <f>[6]HRP_Octadecyl_PlasmaR2!$Q$12</f>
        <v>6.4457142857142855E-3</v>
      </c>
      <c r="K19" s="19"/>
      <c r="L19" s="18">
        <f>(J19/$J$17)*100</f>
        <v>95.947829785223149</v>
      </c>
      <c r="M19" s="19"/>
      <c r="N19" s="19"/>
    </row>
    <row r="20" spans="1:14" x14ac:dyDescent="0.2">
      <c r="A20" s="6" t="s">
        <v>3</v>
      </c>
      <c r="B20" s="6">
        <f>[5]HRP_Epoxy_PlasmaR3!$Q$12</f>
        <v>7.346031746031746E-4</v>
      </c>
      <c r="C20" s="6"/>
      <c r="D20" s="5">
        <f>(B20/$B$17)*100</f>
        <v>42.901506373117044</v>
      </c>
      <c r="E20" s="6"/>
      <c r="F20" s="6"/>
      <c r="I20" s="19" t="s">
        <v>3</v>
      </c>
      <c r="J20" s="19">
        <f>[6]HRP_Octadecyl_PlasmaR3!$Q$12</f>
        <v>4.3335714285714288E-3</v>
      </c>
      <c r="K20" s="19"/>
      <c r="L20" s="18">
        <f>(J20/$J$17)*100</f>
        <v>64.50747820334098</v>
      </c>
      <c r="M20" s="19"/>
      <c r="N20" s="19"/>
    </row>
    <row r="22" spans="1:14" ht="17" thickBot="1" x14ac:dyDescent="0.25"/>
    <row r="23" spans="1:14" x14ac:dyDescent="0.2">
      <c r="E23" s="25" t="s">
        <v>4</v>
      </c>
      <c r="F23" s="20">
        <f>E3</f>
        <v>82.822165281983587</v>
      </c>
      <c r="G23" s="21">
        <f>F3</f>
        <v>11.684020957329812</v>
      </c>
    </row>
    <row r="24" spans="1:14" x14ac:dyDescent="0.2">
      <c r="E24" s="26" t="s">
        <v>6</v>
      </c>
      <c r="F24" s="13">
        <f>E17</f>
        <v>52.994978756276566</v>
      </c>
      <c r="G24" s="22">
        <f>F17</f>
        <v>9.8102411348662368</v>
      </c>
    </row>
    <row r="25" spans="1:14" x14ac:dyDescent="0.2">
      <c r="E25" s="26" t="s">
        <v>10</v>
      </c>
      <c r="F25" s="13">
        <f>M3</f>
        <v>88.333386381479841</v>
      </c>
      <c r="G25" s="22">
        <f>N3</f>
        <v>7.088645878877883</v>
      </c>
    </row>
    <row r="26" spans="1:14" x14ac:dyDescent="0.2">
      <c r="E26" s="26" t="s">
        <v>5</v>
      </c>
      <c r="F26" s="13">
        <f>E10</f>
        <v>60.826506980353123</v>
      </c>
      <c r="G26" s="22">
        <f>F10</f>
        <v>10.43882201785739</v>
      </c>
    </row>
    <row r="27" spans="1:14" x14ac:dyDescent="0.2">
      <c r="E27" s="26" t="s">
        <v>11</v>
      </c>
      <c r="F27" s="13">
        <f>M10</f>
        <v>41.671043417366946</v>
      </c>
      <c r="G27" s="22">
        <f>N10</f>
        <v>6.5495878871486823</v>
      </c>
    </row>
    <row r="28" spans="1:14" ht="17" thickBot="1" x14ac:dyDescent="0.25">
      <c r="E28" s="27" t="s">
        <v>9</v>
      </c>
      <c r="F28" s="23">
        <f>M17</f>
        <v>81.543526372579123</v>
      </c>
      <c r="G28" s="24">
        <f t="shared" ref="G28" si="0">N17</f>
        <v>12.969669418711387</v>
      </c>
    </row>
  </sheetData>
  <mergeCells count="6">
    <mergeCell ref="A1:F1"/>
    <mergeCell ref="A8:F8"/>
    <mergeCell ref="A15:F15"/>
    <mergeCell ref="I1:N1"/>
    <mergeCell ref="I8:N8"/>
    <mergeCell ref="I15:N15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7925F-1E92-C942-8EB3-DFCFCD5190F2}">
  <dimension ref="A1:S23"/>
  <sheetViews>
    <sheetView workbookViewId="0">
      <selection activeCell="P13" sqref="P13:Q14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50">
        <v>0.13500000000000001</v>
      </c>
      <c r="C2" s="50">
        <v>0.12</v>
      </c>
      <c r="D2" s="50">
        <v>0.122</v>
      </c>
      <c r="E2" s="50">
        <v>5.0999999999999997E-2</v>
      </c>
      <c r="F2" s="50">
        <v>5.0999999999999997E-2</v>
      </c>
      <c r="G2" s="50">
        <v>5.0999999999999997E-2</v>
      </c>
      <c r="H2" s="50">
        <v>5.0999999999999997E-2</v>
      </c>
      <c r="I2" s="50">
        <v>5.1999999999999998E-2</v>
      </c>
      <c r="J2" s="50">
        <v>5.0999999999999997E-2</v>
      </c>
      <c r="K2" s="50">
        <v>5.0999999999999997E-2</v>
      </c>
      <c r="L2" s="50">
        <v>5.0999999999999997E-2</v>
      </c>
      <c r="M2" s="50">
        <v>5.1999999999999998E-2</v>
      </c>
      <c r="N2" s="40">
        <v>405</v>
      </c>
      <c r="P2" s="46" t="s">
        <v>24</v>
      </c>
      <c r="Q2" s="44" t="s">
        <v>23</v>
      </c>
      <c r="R2" s="44" t="s">
        <v>22</v>
      </c>
      <c r="S2" s="44" t="s">
        <v>21</v>
      </c>
    </row>
    <row r="3" spans="1:19" x14ac:dyDescent="0.2">
      <c r="A3" s="42" t="s">
        <v>16</v>
      </c>
      <c r="B3" s="50">
        <v>5.1999999999999998E-2</v>
      </c>
      <c r="C3" s="50">
        <v>5.0999999999999997E-2</v>
      </c>
      <c r="D3" s="50">
        <v>5.0999999999999997E-2</v>
      </c>
      <c r="E3" s="50">
        <v>5.0999999999999997E-2</v>
      </c>
      <c r="F3" s="50">
        <v>5.0999999999999997E-2</v>
      </c>
      <c r="G3" s="50">
        <v>5.1999999999999998E-2</v>
      </c>
      <c r="H3" s="50">
        <v>5.0999999999999997E-2</v>
      </c>
      <c r="I3" s="50">
        <v>5.1999999999999998E-2</v>
      </c>
      <c r="J3" s="50">
        <v>5.0999999999999997E-2</v>
      </c>
      <c r="K3" s="50">
        <v>5.0999999999999997E-2</v>
      </c>
      <c r="L3" s="50">
        <v>5.0999999999999997E-2</v>
      </c>
      <c r="M3" s="50">
        <v>5.0999999999999997E-2</v>
      </c>
      <c r="N3" s="40">
        <v>405</v>
      </c>
      <c r="P3" s="46">
        <v>0</v>
      </c>
      <c r="Q3" s="44">
        <f>B2</f>
        <v>0.13500000000000001</v>
      </c>
      <c r="R3" s="44">
        <f>C2</f>
        <v>0.12</v>
      </c>
      <c r="S3" s="44">
        <f>D2</f>
        <v>0.122</v>
      </c>
    </row>
    <row r="4" spans="1:19" x14ac:dyDescent="0.2">
      <c r="P4" s="45">
        <v>120</v>
      </c>
      <c r="Q4" s="44">
        <f>E6</f>
        <v>0.44600000000000001</v>
      </c>
      <c r="R4" s="44">
        <f>F6</f>
        <v>0.27400000000000002</v>
      </c>
      <c r="S4" s="44">
        <f>G6</f>
        <v>0.30499999999999999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0.82199999999999995</v>
      </c>
      <c r="R5" s="44">
        <f>I10</f>
        <v>0.45200000000000001</v>
      </c>
      <c r="S5" s="44">
        <f>J10</f>
        <v>0.52900000000000003</v>
      </c>
    </row>
    <row r="6" spans="1:19" x14ac:dyDescent="0.2">
      <c r="A6" s="42" t="s">
        <v>17</v>
      </c>
      <c r="B6" s="41">
        <v>0.14099999999999999</v>
      </c>
      <c r="C6" s="41">
        <v>0.123</v>
      </c>
      <c r="D6" s="41">
        <v>0.125</v>
      </c>
      <c r="E6" s="41">
        <v>0.44600000000000001</v>
      </c>
      <c r="F6" s="41">
        <v>0.27400000000000002</v>
      </c>
      <c r="G6" s="41">
        <v>0.30499999999999999</v>
      </c>
      <c r="H6" s="41">
        <v>5.0999999999999997E-2</v>
      </c>
      <c r="I6" s="41">
        <v>5.1999999999999998E-2</v>
      </c>
      <c r="J6" s="41">
        <v>5.0999999999999997E-2</v>
      </c>
      <c r="K6" s="41">
        <v>5.0999999999999997E-2</v>
      </c>
      <c r="L6" s="41">
        <v>5.0999999999999997E-2</v>
      </c>
      <c r="M6" s="41">
        <v>5.1999999999999998E-2</v>
      </c>
      <c r="N6" s="40">
        <v>405</v>
      </c>
      <c r="P6" s="45">
        <v>360</v>
      </c>
      <c r="Q6" s="44">
        <f>K14</f>
        <v>1.292</v>
      </c>
      <c r="R6" s="44">
        <f>L14</f>
        <v>0.68200000000000005</v>
      </c>
      <c r="S6" s="44">
        <f>M14</f>
        <v>0.81</v>
      </c>
    </row>
    <row r="7" spans="1:19" x14ac:dyDescent="0.2">
      <c r="A7" s="42" t="s">
        <v>16</v>
      </c>
      <c r="B7" s="41">
        <v>5.1999999999999998E-2</v>
      </c>
      <c r="C7" s="41">
        <v>5.0999999999999997E-2</v>
      </c>
      <c r="D7" s="41">
        <v>5.0999999999999997E-2</v>
      </c>
      <c r="E7" s="41">
        <v>5.0999999999999997E-2</v>
      </c>
      <c r="F7" s="41">
        <v>5.0999999999999997E-2</v>
      </c>
      <c r="G7" s="41">
        <v>5.1999999999999998E-2</v>
      </c>
      <c r="H7" s="41">
        <v>5.0999999999999997E-2</v>
      </c>
      <c r="I7" s="41">
        <v>5.1999999999999998E-2</v>
      </c>
      <c r="J7" s="41">
        <v>5.0999999999999997E-2</v>
      </c>
      <c r="K7" s="41">
        <v>5.0999999999999997E-2</v>
      </c>
      <c r="L7" s="41">
        <v>5.0999999999999997E-2</v>
      </c>
      <c r="M7" s="41">
        <v>5.0999999999999997E-2</v>
      </c>
      <c r="N7" s="40">
        <v>405</v>
      </c>
      <c r="P7" s="46">
        <v>480</v>
      </c>
      <c r="Q7" s="44">
        <f>B19</f>
        <v>1.847</v>
      </c>
      <c r="R7" s="44">
        <f>C19</f>
        <v>0.94799999999999995</v>
      </c>
      <c r="S7" s="44">
        <f>D19</f>
        <v>1.1379999999999999</v>
      </c>
    </row>
    <row r="8" spans="1:19" x14ac:dyDescent="0.2">
      <c r="P8" s="45">
        <v>600</v>
      </c>
      <c r="Q8" s="44">
        <f>E23</f>
        <v>2.4830000000000001</v>
      </c>
      <c r="R8" s="44">
        <f>F23</f>
        <v>1.276</v>
      </c>
      <c r="S8" s="44">
        <f>G23</f>
        <v>1.569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0.14599999999999999</v>
      </c>
      <c r="C10" s="41">
        <v>0.127</v>
      </c>
      <c r="D10" s="41">
        <v>0.128</v>
      </c>
      <c r="E10" s="41">
        <v>0.44600000000000001</v>
      </c>
      <c r="F10" s="41">
        <v>0.27300000000000002</v>
      </c>
      <c r="G10" s="41">
        <v>0.314</v>
      </c>
      <c r="H10" s="41">
        <v>0.82199999999999995</v>
      </c>
      <c r="I10" s="41">
        <v>0.45200000000000001</v>
      </c>
      <c r="J10" s="41">
        <v>0.52900000000000003</v>
      </c>
      <c r="K10" s="41">
        <v>5.0999999999999997E-2</v>
      </c>
      <c r="L10" s="41">
        <v>5.0999999999999997E-2</v>
      </c>
      <c r="M10" s="41">
        <v>5.1999999999999998E-2</v>
      </c>
      <c r="N10" s="40">
        <v>405</v>
      </c>
      <c r="P10" s="38" t="s">
        <v>20</v>
      </c>
      <c r="Q10" s="38">
        <f>SLOPE(Q3:Q8,$P$3:$P$8)</f>
        <v>3.9078571428571426E-3</v>
      </c>
      <c r="R10" s="38">
        <f>SLOPE(R3:R8,$P$3:$P$8)</f>
        <v>1.9123809523809523E-3</v>
      </c>
      <c r="S10" s="38">
        <f>SLOPE(S3:S8,$P$3:$P$8)</f>
        <v>2.3845238095238095E-3</v>
      </c>
    </row>
    <row r="11" spans="1:19" x14ac:dyDescent="0.2">
      <c r="A11" s="42" t="s">
        <v>16</v>
      </c>
      <c r="B11" s="41">
        <v>5.1999999999999998E-2</v>
      </c>
      <c r="C11" s="41">
        <v>5.0999999999999997E-2</v>
      </c>
      <c r="D11" s="41">
        <v>5.0999999999999997E-2</v>
      </c>
      <c r="E11" s="41">
        <v>5.0999999999999997E-2</v>
      </c>
      <c r="F11" s="41">
        <v>5.0999999999999997E-2</v>
      </c>
      <c r="G11" s="41">
        <v>5.1999999999999998E-2</v>
      </c>
      <c r="H11" s="41">
        <v>5.0999999999999997E-2</v>
      </c>
      <c r="I11" s="41">
        <v>5.1999999999999998E-2</v>
      </c>
      <c r="J11" s="41">
        <v>5.0999999999999997E-2</v>
      </c>
      <c r="K11" s="41">
        <v>5.0999999999999997E-2</v>
      </c>
      <c r="L11" s="41">
        <v>5.0999999999999997E-2</v>
      </c>
      <c r="M11" s="41">
        <v>5.0999999999999997E-2</v>
      </c>
      <c r="N11" s="40">
        <v>405</v>
      </c>
      <c r="P11" s="38" t="s">
        <v>19</v>
      </c>
      <c r="Q11" s="38">
        <f>_xlfn.STDEV.P(Q10:S10)</f>
        <v>8.5149466943936186E-4</v>
      </c>
    </row>
    <row r="12" spans="1:19" x14ac:dyDescent="0.2">
      <c r="P12" s="38" t="s">
        <v>18</v>
      </c>
      <c r="Q12" s="38">
        <f>AVERAGE(Q10:S10)</f>
        <v>2.7349206349206352E-3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0.15</v>
      </c>
      <c r="C14" s="41">
        <v>0.13100000000000001</v>
      </c>
      <c r="D14" s="41">
        <v>0.13400000000000001</v>
      </c>
      <c r="E14" s="41">
        <v>0.44700000000000001</v>
      </c>
      <c r="F14" s="41">
        <v>0.27400000000000002</v>
      </c>
      <c r="G14" s="41">
        <v>0.315</v>
      </c>
      <c r="H14" s="41">
        <v>0.82099999999999995</v>
      </c>
      <c r="I14" s="41">
        <v>0.45200000000000001</v>
      </c>
      <c r="J14" s="41">
        <v>0.52800000000000002</v>
      </c>
      <c r="K14" s="41">
        <v>1.292</v>
      </c>
      <c r="L14" s="41">
        <v>0.68200000000000005</v>
      </c>
      <c r="M14" s="41">
        <v>0.81</v>
      </c>
      <c r="N14" s="40">
        <v>405</v>
      </c>
    </row>
    <row r="15" spans="1:19" x14ac:dyDescent="0.2">
      <c r="A15" s="42" t="s">
        <v>16</v>
      </c>
      <c r="B15" s="41">
        <v>5.1999999999999998E-2</v>
      </c>
      <c r="C15" s="41">
        <v>5.0999999999999997E-2</v>
      </c>
      <c r="D15" s="41">
        <v>5.0999999999999997E-2</v>
      </c>
      <c r="E15" s="41">
        <v>5.0999999999999997E-2</v>
      </c>
      <c r="F15" s="41">
        <v>5.0999999999999997E-2</v>
      </c>
      <c r="G15" s="41">
        <v>5.1999999999999998E-2</v>
      </c>
      <c r="H15" s="41">
        <v>5.0999999999999997E-2</v>
      </c>
      <c r="I15" s="41">
        <v>5.0999999999999997E-2</v>
      </c>
      <c r="J15" s="41">
        <v>5.0999999999999997E-2</v>
      </c>
      <c r="K15" s="41">
        <v>5.0999999999999997E-2</v>
      </c>
      <c r="L15" s="41">
        <v>5.0999999999999997E-2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0.154</v>
      </c>
      <c r="C18" s="41">
        <v>0.13400000000000001</v>
      </c>
      <c r="D18" s="41">
        <v>0.13700000000000001</v>
      </c>
      <c r="E18" s="41">
        <v>0.45200000000000001</v>
      </c>
      <c r="F18" s="41">
        <v>0.27800000000000002</v>
      </c>
      <c r="G18" s="41">
        <v>0.318</v>
      </c>
      <c r="H18" s="41">
        <v>0.82299999999999995</v>
      </c>
      <c r="I18" s="41">
        <v>0.45500000000000002</v>
      </c>
      <c r="J18" s="41">
        <v>0.52900000000000003</v>
      </c>
      <c r="K18" s="41">
        <v>1.29</v>
      </c>
      <c r="L18" s="41">
        <v>0.68100000000000005</v>
      </c>
      <c r="M18" s="41">
        <v>0.80800000000000005</v>
      </c>
      <c r="N18" s="40">
        <v>405</v>
      </c>
    </row>
    <row r="19" spans="1:14" x14ac:dyDescent="0.2">
      <c r="A19" s="42" t="s">
        <v>16</v>
      </c>
      <c r="B19" s="41">
        <v>1.847</v>
      </c>
      <c r="C19" s="41">
        <v>0.94799999999999995</v>
      </c>
      <c r="D19" s="41">
        <v>1.1379999999999999</v>
      </c>
      <c r="E19" s="41">
        <v>5.0999999999999997E-2</v>
      </c>
      <c r="F19" s="41">
        <v>5.0999999999999997E-2</v>
      </c>
      <c r="G19" s="41">
        <v>5.1999999999999998E-2</v>
      </c>
      <c r="H19" s="41">
        <v>5.0999999999999997E-2</v>
      </c>
      <c r="I19" s="41">
        <v>5.1999999999999998E-2</v>
      </c>
      <c r="J19" s="41">
        <v>5.0999999999999997E-2</v>
      </c>
      <c r="K19" s="41">
        <v>5.0999999999999997E-2</v>
      </c>
      <c r="L19" s="41">
        <v>5.0999999999999997E-2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0.157</v>
      </c>
      <c r="C22" s="41">
        <v>0.13600000000000001</v>
      </c>
      <c r="D22" s="41">
        <v>0.13800000000000001</v>
      </c>
      <c r="E22" s="41">
        <v>0.45300000000000001</v>
      </c>
      <c r="F22" s="41">
        <v>0.27900000000000003</v>
      </c>
      <c r="G22" s="41">
        <v>0.318</v>
      </c>
      <c r="H22" s="41">
        <v>0.82599999999999996</v>
      </c>
      <c r="I22" s="41">
        <v>0.45500000000000002</v>
      </c>
      <c r="J22" s="41">
        <v>0.53200000000000003</v>
      </c>
      <c r="K22" s="41">
        <v>1.29</v>
      </c>
      <c r="L22" s="41">
        <v>0.68</v>
      </c>
      <c r="M22" s="41">
        <v>0.81</v>
      </c>
      <c r="N22" s="40">
        <v>405</v>
      </c>
    </row>
    <row r="23" spans="1:14" x14ac:dyDescent="0.2">
      <c r="A23" s="42" t="s">
        <v>16</v>
      </c>
      <c r="B23" s="41">
        <v>1.843</v>
      </c>
      <c r="C23" s="41">
        <v>0.94399999999999995</v>
      </c>
      <c r="D23" s="41">
        <v>1.135</v>
      </c>
      <c r="E23" s="41">
        <v>2.4830000000000001</v>
      </c>
      <c r="F23" s="41">
        <v>1.276</v>
      </c>
      <c r="G23" s="41">
        <v>1.569</v>
      </c>
      <c r="H23" s="41">
        <v>5.0999999999999997E-2</v>
      </c>
      <c r="I23" s="41">
        <v>5.1999999999999998E-2</v>
      </c>
      <c r="J23" s="41">
        <v>5.0999999999999997E-2</v>
      </c>
      <c r="K23" s="41">
        <v>5.0999999999999997E-2</v>
      </c>
      <c r="L23" s="41">
        <v>5.0999999999999997E-2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40810-CC10-F84C-9D3F-13FDFD340308}">
  <dimension ref="A1:S23"/>
  <sheetViews>
    <sheetView workbookViewId="0">
      <selection activeCell="P13" sqref="P13:Q14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50">
        <v>0.13300000000000001</v>
      </c>
      <c r="C2" s="49">
        <v>0.122</v>
      </c>
      <c r="D2" s="49">
        <v>0.124</v>
      </c>
      <c r="E2" s="49">
        <v>5.0999999999999997E-2</v>
      </c>
      <c r="F2" s="49">
        <v>5.0999999999999997E-2</v>
      </c>
      <c r="G2" s="49">
        <v>5.0999999999999997E-2</v>
      </c>
      <c r="H2" s="49">
        <v>5.0999999999999997E-2</v>
      </c>
      <c r="I2" s="49">
        <v>5.0999999999999997E-2</v>
      </c>
      <c r="J2" s="49">
        <v>5.0999999999999997E-2</v>
      </c>
      <c r="K2" s="49">
        <v>5.0999999999999997E-2</v>
      </c>
      <c r="L2" s="49">
        <v>5.0999999999999997E-2</v>
      </c>
      <c r="M2" s="49">
        <v>5.0999999999999997E-2</v>
      </c>
      <c r="N2" s="40">
        <v>405</v>
      </c>
      <c r="P2" s="46" t="s">
        <v>24</v>
      </c>
      <c r="Q2" s="44" t="s">
        <v>23</v>
      </c>
      <c r="R2" s="44" t="s">
        <v>22</v>
      </c>
      <c r="S2" s="44" t="s">
        <v>21</v>
      </c>
    </row>
    <row r="3" spans="1:19" x14ac:dyDescent="0.2">
      <c r="A3" s="42" t="s">
        <v>16</v>
      </c>
      <c r="B3" s="48">
        <v>5.0999999999999997E-2</v>
      </c>
      <c r="C3" s="47">
        <v>5.0999999999999997E-2</v>
      </c>
      <c r="D3" s="47">
        <v>5.0999999999999997E-2</v>
      </c>
      <c r="E3" s="47">
        <v>5.0999999999999997E-2</v>
      </c>
      <c r="F3" s="47">
        <v>5.0999999999999997E-2</v>
      </c>
      <c r="G3" s="47">
        <v>5.0999999999999997E-2</v>
      </c>
      <c r="H3" s="47">
        <v>5.0999999999999997E-2</v>
      </c>
      <c r="I3" s="47">
        <v>5.1999999999999998E-2</v>
      </c>
      <c r="J3" s="47">
        <v>5.0999999999999997E-2</v>
      </c>
      <c r="K3" s="47">
        <v>5.0999999999999997E-2</v>
      </c>
      <c r="L3" s="47">
        <v>5.0999999999999997E-2</v>
      </c>
      <c r="M3" s="47">
        <v>5.0999999999999997E-2</v>
      </c>
      <c r="N3" s="40">
        <v>405</v>
      </c>
      <c r="P3" s="46">
        <v>0</v>
      </c>
      <c r="Q3" s="44">
        <f>B2</f>
        <v>0.13300000000000001</v>
      </c>
      <c r="R3" s="44">
        <f>C2</f>
        <v>0.122</v>
      </c>
      <c r="S3" s="44">
        <f>D2</f>
        <v>0.124</v>
      </c>
    </row>
    <row r="4" spans="1:19" x14ac:dyDescent="0.2">
      <c r="P4" s="45">
        <v>120</v>
      </c>
      <c r="Q4" s="44">
        <f>E6</f>
        <v>0.313</v>
      </c>
      <c r="R4" s="44">
        <f>F6</f>
        <v>0.28199999999999997</v>
      </c>
      <c r="S4" s="44">
        <f>G6</f>
        <v>0.33500000000000002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0.54</v>
      </c>
      <c r="R5" s="44">
        <f>I10</f>
        <v>0.46200000000000002</v>
      </c>
      <c r="S5" s="44">
        <f>J10</f>
        <v>0.57099999999999995</v>
      </c>
    </row>
    <row r="6" spans="1:19" x14ac:dyDescent="0.2">
      <c r="A6" s="42" t="s">
        <v>17</v>
      </c>
      <c r="B6" s="41">
        <v>0.13800000000000001</v>
      </c>
      <c r="C6" s="41">
        <v>0.128</v>
      </c>
      <c r="D6" s="41">
        <v>0.13100000000000001</v>
      </c>
      <c r="E6" s="41">
        <v>0.313</v>
      </c>
      <c r="F6" s="41">
        <v>0.28199999999999997</v>
      </c>
      <c r="G6" s="41">
        <v>0.33500000000000002</v>
      </c>
      <c r="H6" s="41">
        <v>5.0999999999999997E-2</v>
      </c>
      <c r="I6" s="41">
        <v>5.1999999999999998E-2</v>
      </c>
      <c r="J6" s="41">
        <v>5.0999999999999997E-2</v>
      </c>
      <c r="K6" s="41">
        <v>5.0999999999999997E-2</v>
      </c>
      <c r="L6" s="41">
        <v>5.0999999999999997E-2</v>
      </c>
      <c r="M6" s="41">
        <v>5.0999999999999997E-2</v>
      </c>
      <c r="N6" s="40">
        <v>405</v>
      </c>
      <c r="P6" s="45">
        <v>360</v>
      </c>
      <c r="Q6" s="44">
        <f>K14</f>
        <v>0.79500000000000004</v>
      </c>
      <c r="R6" s="44">
        <f>L14</f>
        <v>0.67800000000000005</v>
      </c>
      <c r="S6" s="44">
        <f>M14</f>
        <v>0.85699999999999998</v>
      </c>
    </row>
    <row r="7" spans="1:19" x14ac:dyDescent="0.2">
      <c r="A7" s="42" t="s">
        <v>16</v>
      </c>
      <c r="B7" s="41">
        <v>5.0999999999999997E-2</v>
      </c>
      <c r="C7" s="41">
        <v>5.0999999999999997E-2</v>
      </c>
      <c r="D7" s="41">
        <v>5.0999999999999997E-2</v>
      </c>
      <c r="E7" s="41">
        <v>5.0999999999999997E-2</v>
      </c>
      <c r="F7" s="41">
        <v>5.0999999999999997E-2</v>
      </c>
      <c r="G7" s="41">
        <v>5.0999999999999997E-2</v>
      </c>
      <c r="H7" s="41">
        <v>5.0999999999999997E-2</v>
      </c>
      <c r="I7" s="41">
        <v>5.1999999999999998E-2</v>
      </c>
      <c r="J7" s="41">
        <v>5.0999999999999997E-2</v>
      </c>
      <c r="K7" s="41">
        <v>5.0999999999999997E-2</v>
      </c>
      <c r="L7" s="41">
        <v>5.0999999999999997E-2</v>
      </c>
      <c r="M7" s="41">
        <v>5.0999999999999997E-2</v>
      </c>
      <c r="N7" s="40">
        <v>405</v>
      </c>
      <c r="P7" s="46">
        <v>480</v>
      </c>
      <c r="Q7" s="44">
        <f>B19</f>
        <v>0.995</v>
      </c>
      <c r="R7" s="44">
        <f>C19</f>
        <v>0.83399999999999996</v>
      </c>
      <c r="S7" s="44">
        <f>D19</f>
        <v>1.0429999999999999</v>
      </c>
    </row>
    <row r="8" spans="1:19" x14ac:dyDescent="0.2">
      <c r="P8" s="45">
        <v>600</v>
      </c>
      <c r="Q8" s="44">
        <f>E23</f>
        <v>1.4410000000000001</v>
      </c>
      <c r="R8" s="44">
        <f>F23</f>
        <v>1.2130000000000001</v>
      </c>
      <c r="S8" s="44">
        <f>G23</f>
        <v>1.542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0.14299999999999999</v>
      </c>
      <c r="C10" s="41">
        <v>0.13500000000000001</v>
      </c>
      <c r="D10" s="41">
        <v>0.13600000000000001</v>
      </c>
      <c r="E10" s="41">
        <v>0.313</v>
      </c>
      <c r="F10" s="41">
        <v>0.28199999999999997</v>
      </c>
      <c r="G10" s="41">
        <v>0.33600000000000002</v>
      </c>
      <c r="H10" s="41">
        <v>0.54</v>
      </c>
      <c r="I10" s="41">
        <v>0.46200000000000002</v>
      </c>
      <c r="J10" s="41">
        <v>0.57099999999999995</v>
      </c>
      <c r="K10" s="41">
        <v>5.0999999999999997E-2</v>
      </c>
      <c r="L10" s="41">
        <v>5.0999999999999997E-2</v>
      </c>
      <c r="M10" s="41">
        <v>5.0999999999999997E-2</v>
      </c>
      <c r="N10" s="40">
        <v>405</v>
      </c>
      <c r="P10" s="38" t="s">
        <v>20</v>
      </c>
      <c r="Q10" s="38">
        <f>SLOPE(Q3:Q8,$P$3:$P$8)</f>
        <v>2.1050000000000001E-3</v>
      </c>
      <c r="R10" s="38">
        <f>SLOPE(R3:R8,$P$3:$P$8)</f>
        <v>1.7445238095238095E-3</v>
      </c>
      <c r="S10" s="38">
        <f>SLOPE(S3:S8,$P$3:$P$8)</f>
        <v>2.2619047619047618E-3</v>
      </c>
    </row>
    <row r="11" spans="1:19" x14ac:dyDescent="0.2">
      <c r="A11" s="42" t="s">
        <v>16</v>
      </c>
      <c r="B11" s="41">
        <v>5.0999999999999997E-2</v>
      </c>
      <c r="C11" s="41">
        <v>5.0999999999999997E-2</v>
      </c>
      <c r="D11" s="41">
        <v>5.0999999999999997E-2</v>
      </c>
      <c r="E11" s="41">
        <v>5.0999999999999997E-2</v>
      </c>
      <c r="F11" s="41">
        <v>5.0999999999999997E-2</v>
      </c>
      <c r="G11" s="41">
        <v>5.0999999999999997E-2</v>
      </c>
      <c r="H11" s="41">
        <v>5.0999999999999997E-2</v>
      </c>
      <c r="I11" s="41">
        <v>5.1999999999999998E-2</v>
      </c>
      <c r="J11" s="41">
        <v>5.0999999999999997E-2</v>
      </c>
      <c r="K11" s="41">
        <v>5.0999999999999997E-2</v>
      </c>
      <c r="L11" s="41">
        <v>5.0999999999999997E-2</v>
      </c>
      <c r="M11" s="41">
        <v>5.0999999999999997E-2</v>
      </c>
      <c r="N11" s="40">
        <v>405</v>
      </c>
      <c r="P11" s="38" t="s">
        <v>19</v>
      </c>
      <c r="Q11" s="38">
        <f>_xlfn.STDEV.P(Q10:S10)</f>
        <v>2.1660133325106186E-4</v>
      </c>
    </row>
    <row r="12" spans="1:19" x14ac:dyDescent="0.2">
      <c r="P12" s="38" t="s">
        <v>18</v>
      </c>
      <c r="Q12" s="38">
        <f>AVERAGE(Q10:S10)</f>
        <v>2.0371428571428572E-3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0.14699999999999999</v>
      </c>
      <c r="C14" s="41">
        <v>0.14099999999999999</v>
      </c>
      <c r="D14" s="41">
        <v>0.14199999999999999</v>
      </c>
      <c r="E14" s="41">
        <v>0.313</v>
      </c>
      <c r="F14" s="41">
        <v>0.28299999999999997</v>
      </c>
      <c r="G14" s="41">
        <v>0.33700000000000002</v>
      </c>
      <c r="H14" s="41">
        <v>0.53700000000000003</v>
      </c>
      <c r="I14" s="41">
        <v>0.46</v>
      </c>
      <c r="J14" s="41">
        <v>0.56999999999999995</v>
      </c>
      <c r="K14" s="41">
        <v>0.79500000000000004</v>
      </c>
      <c r="L14" s="41">
        <v>0.67800000000000005</v>
      </c>
      <c r="M14" s="41">
        <v>0.85699999999999998</v>
      </c>
      <c r="N14" s="40">
        <v>405</v>
      </c>
    </row>
    <row r="15" spans="1:19" x14ac:dyDescent="0.2">
      <c r="A15" s="42" t="s">
        <v>16</v>
      </c>
      <c r="B15" s="41">
        <v>5.0999999999999997E-2</v>
      </c>
      <c r="C15" s="41">
        <v>5.0999999999999997E-2</v>
      </c>
      <c r="D15" s="41">
        <v>5.0999999999999997E-2</v>
      </c>
      <c r="E15" s="41">
        <v>5.0999999999999997E-2</v>
      </c>
      <c r="F15" s="41">
        <v>5.0999999999999997E-2</v>
      </c>
      <c r="G15" s="41">
        <v>5.0999999999999997E-2</v>
      </c>
      <c r="H15" s="41">
        <v>5.0999999999999997E-2</v>
      </c>
      <c r="I15" s="41">
        <v>5.1999999999999998E-2</v>
      </c>
      <c r="J15" s="41">
        <v>5.0999999999999997E-2</v>
      </c>
      <c r="K15" s="41">
        <v>5.0999999999999997E-2</v>
      </c>
      <c r="L15" s="41">
        <v>5.0999999999999997E-2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0.151</v>
      </c>
      <c r="C18" s="41">
        <v>0.14599999999999999</v>
      </c>
      <c r="D18" s="41">
        <v>0.14799999999999999</v>
      </c>
      <c r="E18" s="41">
        <v>0.317</v>
      </c>
      <c r="F18" s="41">
        <v>0.28699999999999998</v>
      </c>
      <c r="G18" s="41">
        <v>0.34100000000000003</v>
      </c>
      <c r="H18" s="41">
        <v>0.53600000000000003</v>
      </c>
      <c r="I18" s="41">
        <v>0.46200000000000002</v>
      </c>
      <c r="J18" s="41">
        <v>0.56999999999999995</v>
      </c>
      <c r="K18" s="41">
        <v>0.79200000000000004</v>
      </c>
      <c r="L18" s="41">
        <v>0.67600000000000005</v>
      </c>
      <c r="M18" s="41">
        <v>0.85499999999999998</v>
      </c>
      <c r="N18" s="40">
        <v>405</v>
      </c>
    </row>
    <row r="19" spans="1:14" x14ac:dyDescent="0.2">
      <c r="A19" s="42" t="s">
        <v>16</v>
      </c>
      <c r="B19" s="41">
        <v>0.995</v>
      </c>
      <c r="C19" s="41">
        <v>0.83399999999999996</v>
      </c>
      <c r="D19" s="41">
        <v>1.0429999999999999</v>
      </c>
      <c r="E19" s="41">
        <v>5.0999999999999997E-2</v>
      </c>
      <c r="F19" s="41">
        <v>5.0999999999999997E-2</v>
      </c>
      <c r="G19" s="41">
        <v>5.0999999999999997E-2</v>
      </c>
      <c r="H19" s="41">
        <v>5.0999999999999997E-2</v>
      </c>
      <c r="I19" s="41">
        <v>5.1999999999999998E-2</v>
      </c>
      <c r="J19" s="41">
        <v>5.0999999999999997E-2</v>
      </c>
      <c r="K19" s="41">
        <v>5.0999999999999997E-2</v>
      </c>
      <c r="L19" s="41">
        <v>5.0999999999999997E-2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0.157</v>
      </c>
      <c r="C22" s="41">
        <v>0.152</v>
      </c>
      <c r="D22" s="41">
        <v>0.153</v>
      </c>
      <c r="E22" s="41">
        <v>0.318</v>
      </c>
      <c r="F22" s="41">
        <v>0.28899999999999998</v>
      </c>
      <c r="G22" s="41">
        <v>0.34200000000000003</v>
      </c>
      <c r="H22" s="41">
        <v>0.53900000000000003</v>
      </c>
      <c r="I22" s="41">
        <v>0.46500000000000002</v>
      </c>
      <c r="J22" s="41">
        <v>0.57399999999999995</v>
      </c>
      <c r="K22" s="41">
        <v>0.79</v>
      </c>
      <c r="L22" s="41">
        <v>0.67600000000000005</v>
      </c>
      <c r="M22" s="41">
        <v>0.85399999999999998</v>
      </c>
      <c r="N22" s="40">
        <v>405</v>
      </c>
    </row>
    <row r="23" spans="1:14" x14ac:dyDescent="0.2">
      <c r="A23" s="42" t="s">
        <v>16</v>
      </c>
      <c r="B23" s="41">
        <v>0.99099999999999999</v>
      </c>
      <c r="C23" s="41">
        <v>0.83099999999999996</v>
      </c>
      <c r="D23" s="41">
        <v>1.04</v>
      </c>
      <c r="E23" s="41">
        <v>1.4410000000000001</v>
      </c>
      <c r="F23" s="41">
        <v>1.2130000000000001</v>
      </c>
      <c r="G23" s="41">
        <v>1.542</v>
      </c>
      <c r="H23" s="41">
        <v>5.0999999999999997E-2</v>
      </c>
      <c r="I23" s="41">
        <v>5.1999999999999998E-2</v>
      </c>
      <c r="J23" s="41">
        <v>5.0999999999999997E-2</v>
      </c>
      <c r="K23" s="41">
        <v>5.0999999999999997E-2</v>
      </c>
      <c r="L23" s="41">
        <v>5.0999999999999997E-2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B7783-403B-744D-BE27-E63289CF00DE}">
  <dimension ref="A1:S23"/>
  <sheetViews>
    <sheetView workbookViewId="0">
      <selection activeCell="B22" sqref="B22:M23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50">
        <v>0.57699999999999996</v>
      </c>
      <c r="C2" s="50">
        <v>0.49299999999999999</v>
      </c>
      <c r="D2" s="50">
        <v>0.47899999999999998</v>
      </c>
      <c r="E2" s="50">
        <v>5.0999999999999997E-2</v>
      </c>
      <c r="F2" s="50">
        <v>5.0999999999999997E-2</v>
      </c>
      <c r="G2" s="50">
        <v>5.0999999999999997E-2</v>
      </c>
      <c r="H2" s="50">
        <v>5.0999999999999997E-2</v>
      </c>
      <c r="I2" s="50">
        <v>5.1999999999999998E-2</v>
      </c>
      <c r="J2" s="50">
        <v>5.0999999999999997E-2</v>
      </c>
      <c r="K2" s="50">
        <v>5.0999999999999997E-2</v>
      </c>
      <c r="L2" s="50">
        <v>5.1999999999999998E-2</v>
      </c>
      <c r="M2" s="50">
        <v>5.1999999999999998E-2</v>
      </c>
      <c r="N2" s="40">
        <v>405</v>
      </c>
      <c r="P2" s="46" t="s">
        <v>24</v>
      </c>
      <c r="Q2" s="44" t="s">
        <v>23</v>
      </c>
      <c r="R2" s="44" t="s">
        <v>22</v>
      </c>
      <c r="S2" s="44" t="s">
        <v>21</v>
      </c>
    </row>
    <row r="3" spans="1:19" x14ac:dyDescent="0.2">
      <c r="A3" s="42" t="s">
        <v>16</v>
      </c>
      <c r="B3" s="50">
        <v>5.0999999999999997E-2</v>
      </c>
      <c r="C3" s="50">
        <v>5.0999999999999997E-2</v>
      </c>
      <c r="D3" s="50">
        <v>5.0999999999999997E-2</v>
      </c>
      <c r="E3" s="50">
        <v>5.0999999999999997E-2</v>
      </c>
      <c r="F3" s="50">
        <v>5.0999999999999997E-2</v>
      </c>
      <c r="G3" s="50">
        <v>5.0999999999999997E-2</v>
      </c>
      <c r="H3" s="50">
        <v>5.0999999999999997E-2</v>
      </c>
      <c r="I3" s="50">
        <v>5.1999999999999998E-2</v>
      </c>
      <c r="J3" s="50">
        <v>5.1999999999999998E-2</v>
      </c>
      <c r="K3" s="50">
        <v>5.0999999999999997E-2</v>
      </c>
      <c r="L3" s="50">
        <v>5.0999999999999997E-2</v>
      </c>
      <c r="M3" s="50">
        <v>5.0999999999999997E-2</v>
      </c>
      <c r="N3" s="40">
        <v>405</v>
      </c>
      <c r="P3" s="46">
        <v>0</v>
      </c>
      <c r="Q3" s="44">
        <f>B2</f>
        <v>0.57699999999999996</v>
      </c>
      <c r="R3" s="44">
        <f>C2</f>
        <v>0.49299999999999999</v>
      </c>
      <c r="S3" s="44">
        <f>D2</f>
        <v>0.47899999999999998</v>
      </c>
    </row>
    <row r="4" spans="1:19" x14ac:dyDescent="0.2">
      <c r="P4" s="45">
        <v>120</v>
      </c>
      <c r="Q4" s="44">
        <f>E6</f>
        <v>1.431</v>
      </c>
      <c r="R4" s="44">
        <f>F6</f>
        <v>1.621</v>
      </c>
      <c r="S4" s="44">
        <f>G6</f>
        <v>1.327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1.925</v>
      </c>
      <c r="R5" s="44">
        <f>I10</f>
        <v>2.3580000000000001</v>
      </c>
      <c r="S5" s="44">
        <f>J10</f>
        <v>1.782</v>
      </c>
    </row>
    <row r="6" spans="1:19" x14ac:dyDescent="0.2">
      <c r="A6" s="42" t="s">
        <v>17</v>
      </c>
      <c r="B6" s="41">
        <v>1.75</v>
      </c>
      <c r="C6" s="41">
        <v>1.49</v>
      </c>
      <c r="D6" s="41">
        <v>1.53</v>
      </c>
      <c r="E6" s="41">
        <v>1.431</v>
      </c>
      <c r="F6" s="41">
        <v>1.621</v>
      </c>
      <c r="G6" s="41">
        <v>1.327</v>
      </c>
      <c r="H6" s="41">
        <v>5.0999999999999997E-2</v>
      </c>
      <c r="I6" s="41">
        <v>5.1999999999999998E-2</v>
      </c>
      <c r="J6" s="41">
        <v>5.0999999999999997E-2</v>
      </c>
      <c r="K6" s="41">
        <v>5.0999999999999997E-2</v>
      </c>
      <c r="L6" s="41">
        <v>5.1999999999999998E-2</v>
      </c>
      <c r="M6" s="41">
        <v>5.0999999999999997E-2</v>
      </c>
      <c r="N6" s="40">
        <v>405</v>
      </c>
      <c r="P6" s="45">
        <v>360</v>
      </c>
      <c r="Q6" s="44">
        <f>K14</f>
        <v>2.3029999999999999</v>
      </c>
      <c r="R6" s="44">
        <f>L14</f>
        <v>2.9529999999999998</v>
      </c>
      <c r="S6" s="44">
        <f>M14</f>
        <v>2.222</v>
      </c>
    </row>
    <row r="7" spans="1:19" x14ac:dyDescent="0.2">
      <c r="A7" s="42" t="s">
        <v>16</v>
      </c>
      <c r="B7" s="41">
        <v>5.0999999999999997E-2</v>
      </c>
      <c r="C7" s="41">
        <v>5.0999999999999997E-2</v>
      </c>
      <c r="D7" s="41">
        <v>5.0999999999999997E-2</v>
      </c>
      <c r="E7" s="41">
        <v>5.0999999999999997E-2</v>
      </c>
      <c r="F7" s="41">
        <v>5.0999999999999997E-2</v>
      </c>
      <c r="G7" s="41">
        <v>5.0999999999999997E-2</v>
      </c>
      <c r="H7" s="41">
        <v>5.0999999999999997E-2</v>
      </c>
      <c r="I7" s="41">
        <v>5.0999999999999997E-2</v>
      </c>
      <c r="J7" s="41">
        <v>5.1999999999999998E-2</v>
      </c>
      <c r="K7" s="41">
        <v>5.0999999999999997E-2</v>
      </c>
      <c r="L7" s="41">
        <v>5.0999999999999997E-2</v>
      </c>
      <c r="M7" s="41">
        <v>5.0999999999999997E-2</v>
      </c>
      <c r="N7" s="40">
        <v>405</v>
      </c>
      <c r="P7" s="46">
        <v>480</v>
      </c>
      <c r="Q7" s="44">
        <f>B19</f>
        <v>2.8119999999999998</v>
      </c>
      <c r="R7" s="44">
        <f>C19</f>
        <v>3.4790000000000001</v>
      </c>
      <c r="S7" s="44">
        <f>D19</f>
        <v>2.5459999999999998</v>
      </c>
    </row>
    <row r="8" spans="1:19" x14ac:dyDescent="0.2">
      <c r="P8" s="45">
        <v>600</v>
      </c>
      <c r="Q8" s="44">
        <f>E23</f>
        <v>3.0859999999999999</v>
      </c>
      <c r="R8" s="44">
        <f>F23</f>
        <v>3.8570000000000002</v>
      </c>
      <c r="S8" s="44">
        <f>G23</f>
        <v>2.9039999999999999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2.7250000000000001</v>
      </c>
      <c r="C10" s="41">
        <v>2.306</v>
      </c>
      <c r="D10" s="41">
        <v>2.3919999999999999</v>
      </c>
      <c r="E10" s="41">
        <v>1.579</v>
      </c>
      <c r="F10" s="41">
        <v>1.8320000000000001</v>
      </c>
      <c r="G10" s="41">
        <v>1.4670000000000001</v>
      </c>
      <c r="H10" s="41">
        <v>1.925</v>
      </c>
      <c r="I10" s="41">
        <v>2.3580000000000001</v>
      </c>
      <c r="J10" s="41">
        <v>1.782</v>
      </c>
      <c r="K10" s="41">
        <v>5.0999999999999997E-2</v>
      </c>
      <c r="L10" s="41">
        <v>5.1999999999999998E-2</v>
      </c>
      <c r="M10" s="41">
        <v>5.0999999999999997E-2</v>
      </c>
      <c r="N10" s="40">
        <v>405</v>
      </c>
      <c r="P10" s="38" t="s">
        <v>20</v>
      </c>
      <c r="Q10" s="38">
        <f>SLOPE(Q3:Q8,$P$3:$P$8)</f>
        <v>4.0633333333333337E-3</v>
      </c>
      <c r="R10" s="38">
        <f>SLOPE(R3:R8,$P$3:$P$8)</f>
        <v>5.4735714285714292E-3</v>
      </c>
      <c r="S10" s="38">
        <f>SLOPE(S3:S8,$P$3:$P$8)</f>
        <v>3.8623809523809531E-3</v>
      </c>
    </row>
    <row r="11" spans="1:19" x14ac:dyDescent="0.2">
      <c r="A11" s="42" t="s">
        <v>16</v>
      </c>
      <c r="B11" s="41">
        <v>5.0999999999999997E-2</v>
      </c>
      <c r="C11" s="41">
        <v>5.0999999999999997E-2</v>
      </c>
      <c r="D11" s="41">
        <v>5.0999999999999997E-2</v>
      </c>
      <c r="E11" s="41">
        <v>5.0999999999999997E-2</v>
      </c>
      <c r="F11" s="41">
        <v>5.0999999999999997E-2</v>
      </c>
      <c r="G11" s="41">
        <v>5.0999999999999997E-2</v>
      </c>
      <c r="H11" s="41">
        <v>5.0999999999999997E-2</v>
      </c>
      <c r="I11" s="41">
        <v>5.1999999999999998E-2</v>
      </c>
      <c r="J11" s="41">
        <v>5.1999999999999998E-2</v>
      </c>
      <c r="K11" s="41">
        <v>5.0999999999999997E-2</v>
      </c>
      <c r="L11" s="41">
        <v>5.0999999999999997E-2</v>
      </c>
      <c r="M11" s="41">
        <v>5.0999999999999997E-2</v>
      </c>
      <c r="N11" s="40">
        <v>405</v>
      </c>
      <c r="P11" s="38" t="s">
        <v>19</v>
      </c>
      <c r="Q11" s="38">
        <f>_xlfn.STDEV.P(Q10:S10)</f>
        <v>7.1686726612998398E-4</v>
      </c>
    </row>
    <row r="12" spans="1:19" x14ac:dyDescent="0.2">
      <c r="P12" s="38" t="s">
        <v>18</v>
      </c>
      <c r="Q12" s="38">
        <f>AVERAGE(Q10:S10)</f>
        <v>4.4664285714285726E-3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3.5329999999999999</v>
      </c>
      <c r="C14" s="41">
        <v>3.0459999999999998</v>
      </c>
      <c r="D14" s="41">
        <v>3.1539999999999999</v>
      </c>
      <c r="E14" s="41">
        <v>1.734</v>
      </c>
      <c r="F14" s="41">
        <v>2.0449999999999999</v>
      </c>
      <c r="G14" s="41">
        <v>1.611</v>
      </c>
      <c r="H14" s="41">
        <v>1.9750000000000001</v>
      </c>
      <c r="I14" s="41">
        <v>2.4489999999999998</v>
      </c>
      <c r="J14" s="41">
        <v>1.8340000000000001</v>
      </c>
      <c r="K14" s="41">
        <v>2.3029999999999999</v>
      </c>
      <c r="L14" s="41">
        <v>2.9529999999999998</v>
      </c>
      <c r="M14" s="41">
        <v>2.222</v>
      </c>
      <c r="N14" s="40">
        <v>405</v>
      </c>
    </row>
    <row r="15" spans="1:19" x14ac:dyDescent="0.2">
      <c r="A15" s="42" t="s">
        <v>16</v>
      </c>
      <c r="B15" s="41">
        <v>5.0999999999999997E-2</v>
      </c>
      <c r="C15" s="41">
        <v>5.0999999999999997E-2</v>
      </c>
      <c r="D15" s="41">
        <v>5.0999999999999997E-2</v>
      </c>
      <c r="E15" s="41">
        <v>5.0999999999999997E-2</v>
      </c>
      <c r="F15" s="41">
        <v>5.0999999999999997E-2</v>
      </c>
      <c r="G15" s="41">
        <v>5.0999999999999997E-2</v>
      </c>
      <c r="H15" s="41">
        <v>5.0999999999999997E-2</v>
      </c>
      <c r="I15" s="41">
        <v>5.1999999999999998E-2</v>
      </c>
      <c r="J15" s="41">
        <v>5.1999999999999998E-2</v>
      </c>
      <c r="K15" s="41">
        <v>5.0999999999999997E-2</v>
      </c>
      <c r="L15" s="41">
        <v>5.0999999999999997E-2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3.9670000000000001</v>
      </c>
      <c r="C18" s="41">
        <v>3.6230000000000002</v>
      </c>
      <c r="D18" s="41">
        <v>3.7170000000000001</v>
      </c>
      <c r="E18" s="41">
        <v>1.881</v>
      </c>
      <c r="F18" s="41">
        <v>2.258</v>
      </c>
      <c r="G18" s="41">
        <v>1.7549999999999999</v>
      </c>
      <c r="H18" s="41">
        <v>2.0249999999999999</v>
      </c>
      <c r="I18" s="41">
        <v>2.5459999999999998</v>
      </c>
      <c r="J18" s="41">
        <v>1.89</v>
      </c>
      <c r="K18" s="41">
        <v>2.3260000000000001</v>
      </c>
      <c r="L18" s="41">
        <v>3.0089999999999999</v>
      </c>
      <c r="M18" s="41">
        <v>2.2490000000000001</v>
      </c>
      <c r="N18" s="40">
        <v>405</v>
      </c>
    </row>
    <row r="19" spans="1:14" x14ac:dyDescent="0.2">
      <c r="A19" s="42" t="s">
        <v>16</v>
      </c>
      <c r="B19" s="41">
        <v>2.8119999999999998</v>
      </c>
      <c r="C19" s="41">
        <v>3.4790000000000001</v>
      </c>
      <c r="D19" s="41">
        <v>2.5459999999999998</v>
      </c>
      <c r="E19" s="41">
        <v>5.0999999999999997E-2</v>
      </c>
      <c r="F19" s="41">
        <v>5.0999999999999997E-2</v>
      </c>
      <c r="G19" s="41">
        <v>5.0999999999999997E-2</v>
      </c>
      <c r="H19" s="41">
        <v>5.0999999999999997E-2</v>
      </c>
      <c r="I19" s="41">
        <v>5.1999999999999998E-2</v>
      </c>
      <c r="J19" s="41">
        <v>5.1999999999999998E-2</v>
      </c>
      <c r="K19" s="41">
        <v>5.0999999999999997E-2</v>
      </c>
      <c r="L19" s="41">
        <v>5.0999999999999997E-2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 t="s">
        <v>25</v>
      </c>
      <c r="C22" s="41">
        <v>3.931</v>
      </c>
      <c r="D22" s="41" t="s">
        <v>25</v>
      </c>
      <c r="E22" s="41">
        <v>2.008</v>
      </c>
      <c r="F22" s="41">
        <v>2.4380000000000002</v>
      </c>
      <c r="G22" s="41">
        <v>1.8779999999999999</v>
      </c>
      <c r="H22" s="41">
        <v>2.0739999999999998</v>
      </c>
      <c r="I22" s="41">
        <v>2.6309999999999998</v>
      </c>
      <c r="J22" s="41">
        <v>1.9430000000000001</v>
      </c>
      <c r="K22" s="41">
        <v>2.3559999999999999</v>
      </c>
      <c r="L22" s="41">
        <v>3.0609999999999999</v>
      </c>
      <c r="M22" s="41">
        <v>2.2799999999999998</v>
      </c>
      <c r="N22" s="40">
        <v>405</v>
      </c>
    </row>
    <row r="23" spans="1:14" x14ac:dyDescent="0.2">
      <c r="A23" s="42" t="s">
        <v>16</v>
      </c>
      <c r="B23" s="41">
        <v>2.819</v>
      </c>
      <c r="C23" s="41">
        <v>3.5139999999999998</v>
      </c>
      <c r="D23" s="41">
        <v>2.5670000000000002</v>
      </c>
      <c r="E23" s="41">
        <v>3.0859999999999999</v>
      </c>
      <c r="F23" s="41">
        <v>3.8570000000000002</v>
      </c>
      <c r="G23" s="41">
        <v>2.9039999999999999</v>
      </c>
      <c r="H23" s="41">
        <v>5.0999999999999997E-2</v>
      </c>
      <c r="I23" s="41">
        <v>5.1999999999999998E-2</v>
      </c>
      <c r="J23" s="41">
        <v>5.1999999999999998E-2</v>
      </c>
      <c r="K23" s="41">
        <v>5.0999999999999997E-2</v>
      </c>
      <c r="L23" s="41">
        <v>5.0999999999999997E-2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604B9-5447-5947-AB3B-E5BE418EFC31}">
  <dimension ref="A1:S23"/>
  <sheetViews>
    <sheetView workbookViewId="0">
      <selection activeCell="B22" sqref="B22:M23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50">
        <v>0.222</v>
      </c>
      <c r="C2" s="50">
        <v>0.21199999999999999</v>
      </c>
      <c r="D2" s="50">
        <v>0.182</v>
      </c>
      <c r="E2" s="50">
        <v>5.0999999999999997E-2</v>
      </c>
      <c r="F2" s="50">
        <v>5.0999999999999997E-2</v>
      </c>
      <c r="G2" s="50">
        <v>5.0999999999999997E-2</v>
      </c>
      <c r="H2" s="50">
        <v>5.0999999999999997E-2</v>
      </c>
      <c r="I2" s="50">
        <v>5.1999999999999998E-2</v>
      </c>
      <c r="J2" s="50">
        <v>5.0999999999999997E-2</v>
      </c>
      <c r="K2" s="50">
        <v>5.0999999999999997E-2</v>
      </c>
      <c r="L2" s="50">
        <v>5.0999999999999997E-2</v>
      </c>
      <c r="M2" s="50">
        <v>5.0999999999999997E-2</v>
      </c>
      <c r="N2" s="40">
        <v>405</v>
      </c>
      <c r="P2" s="46" t="s">
        <v>24</v>
      </c>
      <c r="Q2" s="44" t="s">
        <v>23</v>
      </c>
      <c r="R2" s="44" t="s">
        <v>22</v>
      </c>
      <c r="S2" s="44" t="s">
        <v>21</v>
      </c>
    </row>
    <row r="3" spans="1:19" x14ac:dyDescent="0.2">
      <c r="A3" s="42" t="s">
        <v>16</v>
      </c>
      <c r="B3" s="50">
        <v>5.0999999999999997E-2</v>
      </c>
      <c r="C3" s="50">
        <v>5.0999999999999997E-2</v>
      </c>
      <c r="D3" s="50">
        <v>5.0999999999999997E-2</v>
      </c>
      <c r="E3" s="50">
        <v>5.0999999999999997E-2</v>
      </c>
      <c r="F3" s="50">
        <v>5.0999999999999997E-2</v>
      </c>
      <c r="G3" s="50">
        <v>5.0999999999999997E-2</v>
      </c>
      <c r="H3" s="50">
        <v>5.0999999999999997E-2</v>
      </c>
      <c r="I3" s="50">
        <v>5.1999999999999998E-2</v>
      </c>
      <c r="J3" s="50">
        <v>5.0999999999999997E-2</v>
      </c>
      <c r="K3" s="50">
        <v>5.0999999999999997E-2</v>
      </c>
      <c r="L3" s="50">
        <v>5.0999999999999997E-2</v>
      </c>
      <c r="M3" s="50">
        <v>5.1999999999999998E-2</v>
      </c>
      <c r="N3" s="40">
        <v>405</v>
      </c>
      <c r="P3" s="46">
        <v>0</v>
      </c>
      <c r="Q3" s="44">
        <f>B2</f>
        <v>0.222</v>
      </c>
      <c r="R3" s="44">
        <f>C2</f>
        <v>0.21199999999999999</v>
      </c>
      <c r="S3" s="44">
        <f>D2</f>
        <v>0.182</v>
      </c>
    </row>
    <row r="4" spans="1:19" x14ac:dyDescent="0.2">
      <c r="P4" s="45">
        <v>120</v>
      </c>
      <c r="Q4" s="44">
        <f>E6</f>
        <v>0.69899999999999995</v>
      </c>
      <c r="R4" s="44">
        <f>F6</f>
        <v>0.56200000000000006</v>
      </c>
      <c r="S4" s="44">
        <f>G6</f>
        <v>0.56499999999999995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1.079</v>
      </c>
      <c r="R5" s="44">
        <f>I10</f>
        <v>0.85799999999999998</v>
      </c>
      <c r="S5" s="44">
        <f>J10</f>
        <v>0.92400000000000004</v>
      </c>
    </row>
    <row r="6" spans="1:19" x14ac:dyDescent="0.2">
      <c r="A6" s="42" t="s">
        <v>17</v>
      </c>
      <c r="B6" s="41">
        <v>0.40799999999999997</v>
      </c>
      <c r="C6" s="41">
        <v>0.40300000000000002</v>
      </c>
      <c r="D6" s="41">
        <v>0.316</v>
      </c>
      <c r="E6" s="41">
        <v>0.69899999999999995</v>
      </c>
      <c r="F6" s="41">
        <v>0.56200000000000006</v>
      </c>
      <c r="G6" s="41">
        <v>0.56499999999999995</v>
      </c>
      <c r="H6" s="41">
        <v>5.0999999999999997E-2</v>
      </c>
      <c r="I6" s="41">
        <v>5.1999999999999998E-2</v>
      </c>
      <c r="J6" s="41">
        <v>5.0999999999999997E-2</v>
      </c>
      <c r="K6" s="41">
        <v>5.0999999999999997E-2</v>
      </c>
      <c r="L6" s="41">
        <v>5.0999999999999997E-2</v>
      </c>
      <c r="M6" s="41">
        <v>5.0999999999999997E-2</v>
      </c>
      <c r="N6" s="40">
        <v>405</v>
      </c>
      <c r="P6" s="45">
        <v>360</v>
      </c>
      <c r="Q6" s="44">
        <f>K14</f>
        <v>1.502</v>
      </c>
      <c r="R6" s="44">
        <f>L14</f>
        <v>1.127</v>
      </c>
      <c r="S6" s="44">
        <f>M14</f>
        <v>1.294</v>
      </c>
    </row>
    <row r="7" spans="1:19" x14ac:dyDescent="0.2">
      <c r="A7" s="42" t="s">
        <v>16</v>
      </c>
      <c r="B7" s="41">
        <v>5.0999999999999997E-2</v>
      </c>
      <c r="C7" s="41">
        <v>5.0999999999999997E-2</v>
      </c>
      <c r="D7" s="41">
        <v>5.0999999999999997E-2</v>
      </c>
      <c r="E7" s="41">
        <v>5.0999999999999997E-2</v>
      </c>
      <c r="F7" s="41">
        <v>5.0999999999999997E-2</v>
      </c>
      <c r="G7" s="41">
        <v>5.0999999999999997E-2</v>
      </c>
      <c r="H7" s="41">
        <v>5.0999999999999997E-2</v>
      </c>
      <c r="I7" s="41">
        <v>5.1999999999999998E-2</v>
      </c>
      <c r="J7" s="41">
        <v>5.0999999999999997E-2</v>
      </c>
      <c r="K7" s="41">
        <v>5.0999999999999997E-2</v>
      </c>
      <c r="L7" s="41">
        <v>5.0999999999999997E-2</v>
      </c>
      <c r="M7" s="41">
        <v>5.1999999999999998E-2</v>
      </c>
      <c r="N7" s="40">
        <v>405</v>
      </c>
      <c r="P7" s="46">
        <v>480</v>
      </c>
      <c r="Q7" s="44">
        <f>B19</f>
        <v>2.0710000000000002</v>
      </c>
      <c r="R7" s="44">
        <f>C19</f>
        <v>1.4850000000000001</v>
      </c>
      <c r="S7" s="44">
        <f>D19</f>
        <v>1.7669999999999999</v>
      </c>
    </row>
    <row r="8" spans="1:19" x14ac:dyDescent="0.2">
      <c r="P8" s="45">
        <v>600</v>
      </c>
      <c r="Q8" s="44">
        <f>E23</f>
        <v>2.5910000000000002</v>
      </c>
      <c r="R8" s="44">
        <f>F23</f>
        <v>1.8069999999999999</v>
      </c>
      <c r="S8" s="44">
        <f>G23</f>
        <v>2.206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0.56100000000000005</v>
      </c>
      <c r="C10" s="41">
        <v>0.54800000000000004</v>
      </c>
      <c r="D10" s="41">
        <v>0.43</v>
      </c>
      <c r="E10" s="41">
        <v>0.74399999999999999</v>
      </c>
      <c r="F10" s="41">
        <v>0.59899999999999998</v>
      </c>
      <c r="G10" s="41">
        <v>0.6</v>
      </c>
      <c r="H10" s="41">
        <v>1.079</v>
      </c>
      <c r="I10" s="41">
        <v>0.85799999999999998</v>
      </c>
      <c r="J10" s="41">
        <v>0.92400000000000004</v>
      </c>
      <c r="K10" s="41">
        <v>5.0999999999999997E-2</v>
      </c>
      <c r="L10" s="41">
        <v>5.0999999999999997E-2</v>
      </c>
      <c r="M10" s="41">
        <v>5.0999999999999997E-2</v>
      </c>
      <c r="N10" s="40">
        <v>405</v>
      </c>
      <c r="P10" s="38" t="s">
        <v>20</v>
      </c>
      <c r="Q10" s="38">
        <f>SLOPE(Q3:Q8,$P$3:$P$8)</f>
        <v>3.9009523809523817E-3</v>
      </c>
      <c r="R10" s="38">
        <f>SLOPE(R3:R8,$P$3:$P$8)</f>
        <v>2.6221428571428572E-3</v>
      </c>
      <c r="S10" s="38">
        <f>SLOPE(S3:S8,$P$3:$P$8)</f>
        <v>3.3561904761904762E-3</v>
      </c>
    </row>
    <row r="11" spans="1:19" x14ac:dyDescent="0.2">
      <c r="A11" s="42" t="s">
        <v>16</v>
      </c>
      <c r="B11" s="41">
        <v>5.0999999999999997E-2</v>
      </c>
      <c r="C11" s="41">
        <v>5.0999999999999997E-2</v>
      </c>
      <c r="D11" s="41">
        <v>5.0999999999999997E-2</v>
      </c>
      <c r="E11" s="41">
        <v>5.0999999999999997E-2</v>
      </c>
      <c r="F11" s="41">
        <v>5.0999999999999997E-2</v>
      </c>
      <c r="G11" s="41">
        <v>5.0999999999999997E-2</v>
      </c>
      <c r="H11" s="41">
        <v>5.0999999999999997E-2</v>
      </c>
      <c r="I11" s="41">
        <v>5.1999999999999998E-2</v>
      </c>
      <c r="J11" s="41">
        <v>5.0999999999999997E-2</v>
      </c>
      <c r="K11" s="41">
        <v>5.0999999999999997E-2</v>
      </c>
      <c r="L11" s="41">
        <v>5.0999999999999997E-2</v>
      </c>
      <c r="M11" s="41">
        <v>5.1999999999999998E-2</v>
      </c>
      <c r="N11" s="40">
        <v>405</v>
      </c>
      <c r="P11" s="38" t="s">
        <v>19</v>
      </c>
      <c r="Q11" s="38">
        <f>_xlfn.STDEV.P(Q10:S10)</f>
        <v>5.2397468536129796E-4</v>
      </c>
    </row>
    <row r="12" spans="1:19" x14ac:dyDescent="0.2">
      <c r="P12" s="38" t="s">
        <v>18</v>
      </c>
      <c r="Q12" s="38">
        <f>AVERAGE(Q10:S10)</f>
        <v>3.2930952380952386E-3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0.71099999999999997</v>
      </c>
      <c r="C14" s="41">
        <v>0.69299999999999995</v>
      </c>
      <c r="D14" s="41">
        <v>0.53400000000000003</v>
      </c>
      <c r="E14" s="41">
        <v>0.79</v>
      </c>
      <c r="F14" s="41">
        <v>0.63800000000000001</v>
      </c>
      <c r="G14" s="41">
        <v>0.64100000000000001</v>
      </c>
      <c r="H14" s="41">
        <v>1.105</v>
      </c>
      <c r="I14" s="41">
        <v>0.878</v>
      </c>
      <c r="J14" s="41">
        <v>0.94799999999999995</v>
      </c>
      <c r="K14" s="41">
        <v>1.502</v>
      </c>
      <c r="L14" s="41">
        <v>1.127</v>
      </c>
      <c r="M14" s="41">
        <v>1.294</v>
      </c>
      <c r="N14" s="40">
        <v>405</v>
      </c>
    </row>
    <row r="15" spans="1:19" x14ac:dyDescent="0.2">
      <c r="A15" s="42" t="s">
        <v>16</v>
      </c>
      <c r="B15" s="41">
        <v>5.0999999999999997E-2</v>
      </c>
      <c r="C15" s="41">
        <v>5.0999999999999997E-2</v>
      </c>
      <c r="D15" s="41">
        <v>5.0999999999999997E-2</v>
      </c>
      <c r="E15" s="41">
        <v>5.0999999999999997E-2</v>
      </c>
      <c r="F15" s="41">
        <v>5.0999999999999997E-2</v>
      </c>
      <c r="G15" s="41">
        <v>5.0999999999999997E-2</v>
      </c>
      <c r="H15" s="41">
        <v>5.0999999999999997E-2</v>
      </c>
      <c r="I15" s="41">
        <v>5.1999999999999998E-2</v>
      </c>
      <c r="J15" s="41">
        <v>5.0999999999999997E-2</v>
      </c>
      <c r="K15" s="41">
        <v>5.0999999999999997E-2</v>
      </c>
      <c r="L15" s="41">
        <v>5.0999999999999997E-2</v>
      </c>
      <c r="M15" s="41">
        <v>5.1999999999999998E-2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0.85899999999999999</v>
      </c>
      <c r="C18" s="41">
        <v>0.84699999999999998</v>
      </c>
      <c r="D18" s="41">
        <v>0.63700000000000001</v>
      </c>
      <c r="E18" s="41">
        <v>0.83399999999999996</v>
      </c>
      <c r="F18" s="41">
        <v>0.67700000000000005</v>
      </c>
      <c r="G18" s="41">
        <v>0.67900000000000005</v>
      </c>
      <c r="H18" s="41">
        <v>1.137</v>
      </c>
      <c r="I18" s="41">
        <v>0.90100000000000002</v>
      </c>
      <c r="J18" s="41">
        <v>0.97599999999999998</v>
      </c>
      <c r="K18" s="41">
        <v>1.5249999999999999</v>
      </c>
      <c r="L18" s="41">
        <v>1.141</v>
      </c>
      <c r="M18" s="41">
        <v>1.3140000000000001</v>
      </c>
      <c r="N18" s="40">
        <v>405</v>
      </c>
    </row>
    <row r="19" spans="1:14" x14ac:dyDescent="0.2">
      <c r="A19" s="42" t="s">
        <v>16</v>
      </c>
      <c r="B19" s="41">
        <v>2.0710000000000002</v>
      </c>
      <c r="C19" s="41">
        <v>1.4850000000000001</v>
      </c>
      <c r="D19" s="41">
        <v>1.7669999999999999</v>
      </c>
      <c r="E19" s="41">
        <v>5.0999999999999997E-2</v>
      </c>
      <c r="F19" s="41">
        <v>5.0999999999999997E-2</v>
      </c>
      <c r="G19" s="41">
        <v>5.0999999999999997E-2</v>
      </c>
      <c r="H19" s="41">
        <v>5.0999999999999997E-2</v>
      </c>
      <c r="I19" s="41">
        <v>5.1999999999999998E-2</v>
      </c>
      <c r="J19" s="41">
        <v>5.0999999999999997E-2</v>
      </c>
      <c r="K19" s="41">
        <v>5.0999999999999997E-2</v>
      </c>
      <c r="L19" s="41">
        <v>5.0999999999999997E-2</v>
      </c>
      <c r="M19" s="41">
        <v>5.1999999999999998E-2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0.98599999999999999</v>
      </c>
      <c r="C22" s="41">
        <v>0.98299999999999998</v>
      </c>
      <c r="D22" s="41">
        <v>0.75</v>
      </c>
      <c r="E22" s="41">
        <v>0.877</v>
      </c>
      <c r="F22" s="41">
        <v>0.71099999999999997</v>
      </c>
      <c r="G22" s="41">
        <v>0.71199999999999997</v>
      </c>
      <c r="H22" s="41">
        <v>1.165</v>
      </c>
      <c r="I22" s="41">
        <v>0.92200000000000004</v>
      </c>
      <c r="J22" s="41">
        <v>1.004</v>
      </c>
      <c r="K22" s="41">
        <v>1.552</v>
      </c>
      <c r="L22" s="41">
        <v>1.1579999999999999</v>
      </c>
      <c r="M22" s="41">
        <v>1.3420000000000001</v>
      </c>
      <c r="N22" s="40">
        <v>405</v>
      </c>
    </row>
    <row r="23" spans="1:14" x14ac:dyDescent="0.2">
      <c r="A23" s="42" t="s">
        <v>16</v>
      </c>
      <c r="B23" s="41">
        <v>2.09</v>
      </c>
      <c r="C23" s="41">
        <v>1.496</v>
      </c>
      <c r="D23" s="41">
        <v>1.782</v>
      </c>
      <c r="E23" s="41">
        <v>2.5910000000000002</v>
      </c>
      <c r="F23" s="41">
        <v>1.8069999999999999</v>
      </c>
      <c r="G23" s="41">
        <v>2.206</v>
      </c>
      <c r="H23" s="41">
        <v>5.0999999999999997E-2</v>
      </c>
      <c r="I23" s="41">
        <v>5.1999999999999998E-2</v>
      </c>
      <c r="J23" s="41">
        <v>5.0999999999999997E-2</v>
      </c>
      <c r="K23" s="41">
        <v>5.0999999999999997E-2</v>
      </c>
      <c r="L23" s="41">
        <v>5.0999999999999997E-2</v>
      </c>
      <c r="M23" s="41">
        <v>5.1999999999999998E-2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BAFBD-3C56-FE46-B916-470D0FE6884C}">
  <dimension ref="A1:S23"/>
  <sheetViews>
    <sheetView workbookViewId="0">
      <selection activeCell="P13" sqref="P13:Q14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50">
        <v>0.185</v>
      </c>
      <c r="C2" s="50">
        <v>0.193</v>
      </c>
      <c r="D2" s="50">
        <v>0.22800000000000001</v>
      </c>
      <c r="E2" s="50">
        <v>5.0999999999999997E-2</v>
      </c>
      <c r="F2" s="50">
        <v>5.0999999999999997E-2</v>
      </c>
      <c r="G2" s="50">
        <v>5.0999999999999997E-2</v>
      </c>
      <c r="H2" s="50">
        <v>5.0999999999999997E-2</v>
      </c>
      <c r="I2" s="50">
        <v>5.1999999999999998E-2</v>
      </c>
      <c r="J2" s="50">
        <v>5.1999999999999998E-2</v>
      </c>
      <c r="K2" s="50">
        <v>5.0999999999999997E-2</v>
      </c>
      <c r="L2" s="50">
        <v>5.0999999999999997E-2</v>
      </c>
      <c r="M2" s="50">
        <v>5.0999999999999997E-2</v>
      </c>
      <c r="N2" s="40">
        <v>405</v>
      </c>
      <c r="P2" s="46" t="s">
        <v>24</v>
      </c>
      <c r="Q2" s="44" t="s">
        <v>23</v>
      </c>
      <c r="R2" s="44" t="s">
        <v>22</v>
      </c>
      <c r="S2" s="44" t="s">
        <v>21</v>
      </c>
    </row>
    <row r="3" spans="1:19" x14ac:dyDescent="0.2">
      <c r="A3" s="42" t="s">
        <v>16</v>
      </c>
      <c r="B3" s="50">
        <v>5.0999999999999997E-2</v>
      </c>
      <c r="C3" s="50">
        <v>5.0999999999999997E-2</v>
      </c>
      <c r="D3" s="50">
        <v>5.0999999999999997E-2</v>
      </c>
      <c r="E3" s="50">
        <v>5.0999999999999997E-2</v>
      </c>
      <c r="F3" s="50">
        <v>5.0999999999999997E-2</v>
      </c>
      <c r="G3" s="50">
        <v>5.0999999999999997E-2</v>
      </c>
      <c r="H3" s="50">
        <v>5.0999999999999997E-2</v>
      </c>
      <c r="I3" s="50">
        <v>5.1999999999999998E-2</v>
      </c>
      <c r="J3" s="50">
        <v>5.0999999999999997E-2</v>
      </c>
      <c r="K3" s="50">
        <v>5.0999999999999997E-2</v>
      </c>
      <c r="L3" s="50">
        <v>5.0999999999999997E-2</v>
      </c>
      <c r="M3" s="50">
        <v>5.0999999999999997E-2</v>
      </c>
      <c r="N3" s="40">
        <v>405</v>
      </c>
      <c r="P3" s="46">
        <v>0</v>
      </c>
      <c r="Q3" s="44">
        <f>B2</f>
        <v>0.185</v>
      </c>
      <c r="R3" s="44">
        <f>C2</f>
        <v>0.193</v>
      </c>
      <c r="S3" s="44">
        <f>D2</f>
        <v>0.22800000000000001</v>
      </c>
    </row>
    <row r="4" spans="1:19" x14ac:dyDescent="0.2">
      <c r="P4" s="45">
        <v>120</v>
      </c>
      <c r="Q4" s="44">
        <f>E6</f>
        <v>0.47</v>
      </c>
      <c r="R4" s="44">
        <f>F6</f>
        <v>0.51500000000000001</v>
      </c>
      <c r="S4" s="44">
        <f>G6</f>
        <v>0.64400000000000002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0.69199999999999995</v>
      </c>
      <c r="R5" s="44">
        <f>I10</f>
        <v>0.78300000000000003</v>
      </c>
      <c r="S5" s="44">
        <f>J10</f>
        <v>1.0009999999999999</v>
      </c>
    </row>
    <row r="6" spans="1:19" x14ac:dyDescent="0.2">
      <c r="A6" s="42" t="s">
        <v>17</v>
      </c>
      <c r="B6" s="41">
        <v>0.29199999999999998</v>
      </c>
      <c r="C6" s="41">
        <v>0.316</v>
      </c>
      <c r="D6" s="41">
        <v>0.40699999999999997</v>
      </c>
      <c r="E6" s="41">
        <v>0.47</v>
      </c>
      <c r="F6" s="41">
        <v>0.51500000000000001</v>
      </c>
      <c r="G6" s="41">
        <v>0.64400000000000002</v>
      </c>
      <c r="H6" s="41">
        <v>5.0999999999999997E-2</v>
      </c>
      <c r="I6" s="41">
        <v>5.1999999999999998E-2</v>
      </c>
      <c r="J6" s="41">
        <v>5.1999999999999998E-2</v>
      </c>
      <c r="K6" s="41">
        <v>5.0999999999999997E-2</v>
      </c>
      <c r="L6" s="41">
        <v>5.0999999999999997E-2</v>
      </c>
      <c r="M6" s="41">
        <v>5.0999999999999997E-2</v>
      </c>
      <c r="N6" s="40">
        <v>405</v>
      </c>
      <c r="P6" s="45">
        <v>360</v>
      </c>
      <c r="Q6" s="44">
        <f>K14</f>
        <v>0.95299999999999996</v>
      </c>
      <c r="R6" s="44">
        <f>L14</f>
        <v>1.115</v>
      </c>
      <c r="S6" s="44">
        <f>M14</f>
        <v>1.339</v>
      </c>
    </row>
    <row r="7" spans="1:19" x14ac:dyDescent="0.2">
      <c r="A7" s="42" t="s">
        <v>16</v>
      </c>
      <c r="B7" s="41">
        <v>5.0999999999999997E-2</v>
      </c>
      <c r="C7" s="41">
        <v>5.0999999999999997E-2</v>
      </c>
      <c r="D7" s="41">
        <v>5.0999999999999997E-2</v>
      </c>
      <c r="E7" s="41">
        <v>5.0999999999999997E-2</v>
      </c>
      <c r="F7" s="41">
        <v>5.0999999999999997E-2</v>
      </c>
      <c r="G7" s="41">
        <v>5.0999999999999997E-2</v>
      </c>
      <c r="H7" s="41">
        <v>5.0999999999999997E-2</v>
      </c>
      <c r="I7" s="41">
        <v>5.1999999999999998E-2</v>
      </c>
      <c r="J7" s="41">
        <v>5.0999999999999997E-2</v>
      </c>
      <c r="K7" s="41">
        <v>5.0999999999999997E-2</v>
      </c>
      <c r="L7" s="41">
        <v>5.0999999999999997E-2</v>
      </c>
      <c r="M7" s="41">
        <v>5.0999999999999997E-2</v>
      </c>
      <c r="N7" s="40">
        <v>405</v>
      </c>
      <c r="P7" s="46">
        <v>480</v>
      </c>
      <c r="Q7" s="44">
        <f>B19</f>
        <v>1.2470000000000001</v>
      </c>
      <c r="R7" s="44">
        <f>C19</f>
        <v>1.381</v>
      </c>
      <c r="S7" s="44">
        <f>D19</f>
        <v>1.7509999999999999</v>
      </c>
    </row>
    <row r="8" spans="1:19" x14ac:dyDescent="0.2">
      <c r="P8" s="45">
        <v>600</v>
      </c>
      <c r="Q8" s="44">
        <f>E23</f>
        <v>1.61</v>
      </c>
      <c r="R8" s="44">
        <f>F23</f>
        <v>1.7549999999999999</v>
      </c>
      <c r="S8" s="44">
        <f>G23</f>
        <v>2.2240000000000002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0.38</v>
      </c>
      <c r="C10" s="41">
        <v>0.42</v>
      </c>
      <c r="D10" s="41">
        <v>0.56100000000000005</v>
      </c>
      <c r="E10" s="41">
        <v>0.495</v>
      </c>
      <c r="F10" s="41">
        <v>0.54200000000000004</v>
      </c>
      <c r="G10" s="41">
        <v>0.68600000000000005</v>
      </c>
      <c r="H10" s="41">
        <v>0.69199999999999995</v>
      </c>
      <c r="I10" s="41">
        <v>0.78300000000000003</v>
      </c>
      <c r="J10" s="41">
        <v>1.0009999999999999</v>
      </c>
      <c r="K10" s="41">
        <v>5.0999999999999997E-2</v>
      </c>
      <c r="L10" s="41">
        <v>5.0999999999999997E-2</v>
      </c>
      <c r="M10" s="41">
        <v>5.0999999999999997E-2</v>
      </c>
      <c r="N10" s="40">
        <v>405</v>
      </c>
      <c r="P10" s="38" t="s">
        <v>20</v>
      </c>
      <c r="Q10" s="38">
        <f>SLOPE(Q3:Q8,$P$3:$P$8)</f>
        <v>2.3135714285714292E-3</v>
      </c>
      <c r="R10" s="38">
        <f>SLOPE(R3:R8,$P$3:$P$8)</f>
        <v>2.5571428571428572E-3</v>
      </c>
      <c r="S10" s="38">
        <f>SLOPE(S3:S8,$P$3:$P$8)</f>
        <v>3.2473809523809525E-3</v>
      </c>
    </row>
    <row r="11" spans="1:19" x14ac:dyDescent="0.2">
      <c r="A11" s="42" t="s">
        <v>16</v>
      </c>
      <c r="B11" s="41">
        <v>5.0999999999999997E-2</v>
      </c>
      <c r="C11" s="41">
        <v>5.0999999999999997E-2</v>
      </c>
      <c r="D11" s="41">
        <v>5.0999999999999997E-2</v>
      </c>
      <c r="E11" s="41">
        <v>5.0999999999999997E-2</v>
      </c>
      <c r="F11" s="41">
        <v>5.0999999999999997E-2</v>
      </c>
      <c r="G11" s="41">
        <v>5.0999999999999997E-2</v>
      </c>
      <c r="H11" s="41">
        <v>5.0999999999999997E-2</v>
      </c>
      <c r="I11" s="41">
        <v>5.1999999999999998E-2</v>
      </c>
      <c r="J11" s="41">
        <v>5.0999999999999997E-2</v>
      </c>
      <c r="K11" s="41">
        <v>5.0999999999999997E-2</v>
      </c>
      <c r="L11" s="41">
        <v>5.0999999999999997E-2</v>
      </c>
      <c r="M11" s="41">
        <v>5.0999999999999997E-2</v>
      </c>
      <c r="N11" s="40">
        <v>405</v>
      </c>
      <c r="P11" s="38" t="s">
        <v>19</v>
      </c>
      <c r="Q11" s="38">
        <f>_xlfn.STDEV.P(Q10:S10)</f>
        <v>3.954962980149272E-4</v>
      </c>
    </row>
    <row r="12" spans="1:19" x14ac:dyDescent="0.2">
      <c r="P12" s="38" t="s">
        <v>18</v>
      </c>
      <c r="Q12" s="38">
        <f>AVERAGE(Q10:S10)</f>
        <v>2.7060317460317462E-3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0.46600000000000003</v>
      </c>
      <c r="C14" s="41">
        <v>0.496</v>
      </c>
      <c r="D14" s="41">
        <v>0.70499999999999996</v>
      </c>
      <c r="E14" s="41">
        <v>0.52</v>
      </c>
      <c r="F14" s="41">
        <v>0.56799999999999995</v>
      </c>
      <c r="G14" s="41">
        <v>0.72699999999999998</v>
      </c>
      <c r="H14" s="41">
        <v>0.70899999999999996</v>
      </c>
      <c r="I14" s="41">
        <v>0.80100000000000005</v>
      </c>
      <c r="J14" s="41">
        <v>1.028</v>
      </c>
      <c r="K14" s="41">
        <v>0.95299999999999996</v>
      </c>
      <c r="L14" s="41">
        <v>1.115</v>
      </c>
      <c r="M14" s="41">
        <v>1.339</v>
      </c>
      <c r="N14" s="40">
        <v>405</v>
      </c>
    </row>
    <row r="15" spans="1:19" x14ac:dyDescent="0.2">
      <c r="A15" s="42" t="s">
        <v>16</v>
      </c>
      <c r="B15" s="41">
        <v>5.0999999999999997E-2</v>
      </c>
      <c r="C15" s="41">
        <v>5.0999999999999997E-2</v>
      </c>
      <c r="D15" s="41">
        <v>5.0999999999999997E-2</v>
      </c>
      <c r="E15" s="41">
        <v>5.0999999999999997E-2</v>
      </c>
      <c r="F15" s="41">
        <v>5.0999999999999997E-2</v>
      </c>
      <c r="G15" s="41">
        <v>5.0999999999999997E-2</v>
      </c>
      <c r="H15" s="41">
        <v>5.0999999999999997E-2</v>
      </c>
      <c r="I15" s="41">
        <v>5.1999999999999998E-2</v>
      </c>
      <c r="J15" s="41">
        <v>5.0999999999999997E-2</v>
      </c>
      <c r="K15" s="41">
        <v>5.0999999999999997E-2</v>
      </c>
      <c r="L15" s="41">
        <v>5.0999999999999997E-2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0.54100000000000004</v>
      </c>
      <c r="C18" s="41">
        <v>0.60099999999999998</v>
      </c>
      <c r="D18" s="41">
        <v>0.84699999999999998</v>
      </c>
      <c r="E18" s="41">
        <v>0.54500000000000004</v>
      </c>
      <c r="F18" s="41">
        <v>0.59399999999999997</v>
      </c>
      <c r="G18" s="41">
        <v>0.77</v>
      </c>
      <c r="H18" s="41">
        <v>0.72599999999999998</v>
      </c>
      <c r="I18" s="41">
        <v>0.83599999999999997</v>
      </c>
      <c r="J18" s="41">
        <v>1.0580000000000001</v>
      </c>
      <c r="K18" s="41">
        <v>0.96399999999999997</v>
      </c>
      <c r="L18" s="41">
        <v>1.1359999999999999</v>
      </c>
      <c r="M18" s="41">
        <v>1.3620000000000001</v>
      </c>
      <c r="N18" s="40">
        <v>405</v>
      </c>
    </row>
    <row r="19" spans="1:14" x14ac:dyDescent="0.2">
      <c r="A19" s="42" t="s">
        <v>16</v>
      </c>
      <c r="B19" s="41">
        <v>1.2470000000000001</v>
      </c>
      <c r="C19" s="41">
        <v>1.381</v>
      </c>
      <c r="D19" s="41">
        <v>1.7509999999999999</v>
      </c>
      <c r="E19" s="41">
        <v>5.0999999999999997E-2</v>
      </c>
      <c r="F19" s="41">
        <v>5.0999999999999997E-2</v>
      </c>
      <c r="G19" s="41">
        <v>5.0999999999999997E-2</v>
      </c>
      <c r="H19" s="41">
        <v>5.0999999999999997E-2</v>
      </c>
      <c r="I19" s="41">
        <v>5.1999999999999998E-2</v>
      </c>
      <c r="J19" s="41">
        <v>5.0999999999999997E-2</v>
      </c>
      <c r="K19" s="41">
        <v>5.0999999999999997E-2</v>
      </c>
      <c r="L19" s="41">
        <v>5.0999999999999997E-2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0.61199999999999999</v>
      </c>
      <c r="C22" s="41">
        <v>0.70699999999999996</v>
      </c>
      <c r="D22" s="41">
        <v>0.999</v>
      </c>
      <c r="E22" s="41">
        <v>0.57099999999999995</v>
      </c>
      <c r="F22" s="41">
        <v>0.622</v>
      </c>
      <c r="G22" s="41">
        <v>0.81100000000000005</v>
      </c>
      <c r="H22" s="41">
        <v>0.74299999999999999</v>
      </c>
      <c r="I22" s="41">
        <v>0.85499999999999998</v>
      </c>
      <c r="J22" s="41">
        <v>1.0860000000000001</v>
      </c>
      <c r="K22" s="41">
        <v>0.97799999999999998</v>
      </c>
      <c r="L22" s="41">
        <v>1.153</v>
      </c>
      <c r="M22" s="41">
        <v>1.3839999999999999</v>
      </c>
      <c r="N22" s="40">
        <v>405</v>
      </c>
    </row>
    <row r="23" spans="1:14" x14ac:dyDescent="0.2">
      <c r="A23" s="42" t="s">
        <v>16</v>
      </c>
      <c r="B23" s="41">
        <v>1.2549999999999999</v>
      </c>
      <c r="C23" s="41">
        <v>1.3919999999999999</v>
      </c>
      <c r="D23" s="41">
        <v>1.7689999999999999</v>
      </c>
      <c r="E23" s="41">
        <v>1.61</v>
      </c>
      <c r="F23" s="41">
        <v>1.7549999999999999</v>
      </c>
      <c r="G23" s="41">
        <v>2.2240000000000002</v>
      </c>
      <c r="H23" s="41">
        <v>5.0999999999999997E-2</v>
      </c>
      <c r="I23" s="41">
        <v>5.1999999999999998E-2</v>
      </c>
      <c r="J23" s="41">
        <v>5.0999999999999997E-2</v>
      </c>
      <c r="K23" s="41">
        <v>5.0999999999999997E-2</v>
      </c>
      <c r="L23" s="41">
        <v>5.0999999999999997E-2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DDE9F-0F00-0F44-99DF-8D7DBCFD355B}">
  <dimension ref="A1:S23"/>
  <sheetViews>
    <sheetView workbookViewId="0">
      <selection activeCell="P13" sqref="P13:Q14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50">
        <v>0.13400000000000001</v>
      </c>
      <c r="C2" s="50">
        <v>0.17499999999999999</v>
      </c>
      <c r="D2" s="50">
        <v>0.13700000000000001</v>
      </c>
      <c r="E2" s="50">
        <v>5.0999999999999997E-2</v>
      </c>
      <c r="F2" s="50">
        <v>5.0999999999999997E-2</v>
      </c>
      <c r="G2" s="50">
        <v>5.0999999999999997E-2</v>
      </c>
      <c r="H2" s="50">
        <v>5.0999999999999997E-2</v>
      </c>
      <c r="I2" s="50">
        <v>5.0999999999999997E-2</v>
      </c>
      <c r="J2" s="50">
        <v>5.0999999999999997E-2</v>
      </c>
      <c r="K2" s="50">
        <v>5.0999999999999997E-2</v>
      </c>
      <c r="L2" s="50">
        <v>5.1999999999999998E-2</v>
      </c>
      <c r="M2" s="50">
        <v>5.0999999999999997E-2</v>
      </c>
      <c r="N2" s="40">
        <v>405</v>
      </c>
      <c r="P2" s="46" t="s">
        <v>24</v>
      </c>
      <c r="Q2" s="44" t="s">
        <v>23</v>
      </c>
      <c r="R2" s="44" t="s">
        <v>22</v>
      </c>
      <c r="S2" s="44" t="s">
        <v>21</v>
      </c>
    </row>
    <row r="3" spans="1:19" x14ac:dyDescent="0.2">
      <c r="A3" s="42" t="s">
        <v>16</v>
      </c>
      <c r="B3" s="50">
        <v>5.0999999999999997E-2</v>
      </c>
      <c r="C3" s="50">
        <v>5.0999999999999997E-2</v>
      </c>
      <c r="D3" s="50">
        <v>5.0999999999999997E-2</v>
      </c>
      <c r="E3" s="50">
        <v>5.0999999999999997E-2</v>
      </c>
      <c r="F3" s="50">
        <v>5.0999999999999997E-2</v>
      </c>
      <c r="G3" s="50">
        <v>5.0999999999999997E-2</v>
      </c>
      <c r="H3" s="50">
        <v>5.0999999999999997E-2</v>
      </c>
      <c r="I3" s="50">
        <v>5.0999999999999997E-2</v>
      </c>
      <c r="J3" s="50">
        <v>5.0999999999999997E-2</v>
      </c>
      <c r="K3" s="50">
        <v>5.0999999999999997E-2</v>
      </c>
      <c r="L3" s="50">
        <v>5.0999999999999997E-2</v>
      </c>
      <c r="M3" s="50">
        <v>5.0999999999999997E-2</v>
      </c>
      <c r="N3" s="40">
        <v>405</v>
      </c>
      <c r="P3" s="46">
        <v>0</v>
      </c>
      <c r="Q3" s="44">
        <f>B2</f>
        <v>0.13400000000000001</v>
      </c>
      <c r="R3" s="44">
        <f>C2</f>
        <v>0.17499999999999999</v>
      </c>
      <c r="S3" s="44">
        <f>D2</f>
        <v>0.13700000000000001</v>
      </c>
    </row>
    <row r="4" spans="1:19" x14ac:dyDescent="0.2">
      <c r="P4" s="45">
        <v>120</v>
      </c>
      <c r="Q4" s="44">
        <f>E6</f>
        <v>0.31</v>
      </c>
      <c r="R4" s="44">
        <f>F6</f>
        <v>0.53200000000000003</v>
      </c>
      <c r="S4" s="44">
        <f>G6</f>
        <v>0.32900000000000001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0.48</v>
      </c>
      <c r="R5" s="44">
        <f>I10</f>
        <v>0.877</v>
      </c>
      <c r="S5" s="44">
        <f>J10</f>
        <v>0.498</v>
      </c>
    </row>
    <row r="6" spans="1:19" x14ac:dyDescent="0.2">
      <c r="A6" s="42" t="s">
        <v>17</v>
      </c>
      <c r="B6" s="41">
        <v>0.17199999999999999</v>
      </c>
      <c r="C6" s="41">
        <v>0.27400000000000002</v>
      </c>
      <c r="D6" s="41">
        <v>0.187</v>
      </c>
      <c r="E6" s="41">
        <v>0.31</v>
      </c>
      <c r="F6" s="41">
        <v>0.53200000000000003</v>
      </c>
      <c r="G6" s="41">
        <v>0.32900000000000001</v>
      </c>
      <c r="H6" s="41">
        <v>5.0999999999999997E-2</v>
      </c>
      <c r="I6" s="41">
        <v>5.0999999999999997E-2</v>
      </c>
      <c r="J6" s="41">
        <v>5.0999999999999997E-2</v>
      </c>
      <c r="K6" s="41">
        <v>5.0999999999999997E-2</v>
      </c>
      <c r="L6" s="41">
        <v>5.1999999999999998E-2</v>
      </c>
      <c r="M6" s="41">
        <v>5.1999999999999998E-2</v>
      </c>
      <c r="N6" s="40">
        <v>405</v>
      </c>
      <c r="P6" s="45">
        <v>360</v>
      </c>
      <c r="Q6" s="44">
        <f>K14</f>
        <v>0.66500000000000004</v>
      </c>
      <c r="R6" s="44">
        <f>L14</f>
        <v>1.286</v>
      </c>
      <c r="S6" s="44">
        <f>M14</f>
        <v>0.70299999999999996</v>
      </c>
    </row>
    <row r="7" spans="1:19" x14ac:dyDescent="0.2">
      <c r="A7" s="42" t="s">
        <v>16</v>
      </c>
      <c r="B7" s="41">
        <v>5.0999999999999997E-2</v>
      </c>
      <c r="C7" s="41">
        <v>5.0999999999999997E-2</v>
      </c>
      <c r="D7" s="41">
        <v>5.0999999999999997E-2</v>
      </c>
      <c r="E7" s="41">
        <v>5.0999999999999997E-2</v>
      </c>
      <c r="F7" s="41">
        <v>5.0999999999999997E-2</v>
      </c>
      <c r="G7" s="41">
        <v>5.0999999999999997E-2</v>
      </c>
      <c r="H7" s="41">
        <v>5.0999999999999997E-2</v>
      </c>
      <c r="I7" s="41">
        <v>5.0999999999999997E-2</v>
      </c>
      <c r="J7" s="41">
        <v>5.0999999999999997E-2</v>
      </c>
      <c r="K7" s="41">
        <v>5.0999999999999997E-2</v>
      </c>
      <c r="L7" s="41">
        <v>5.0999999999999997E-2</v>
      </c>
      <c r="M7" s="41">
        <v>5.0999999999999997E-2</v>
      </c>
      <c r="N7" s="40">
        <v>405</v>
      </c>
      <c r="P7" s="46">
        <v>480</v>
      </c>
      <c r="Q7" s="44">
        <f>B19</f>
        <v>0.85899999999999999</v>
      </c>
      <c r="R7" s="44">
        <f>C19</f>
        <v>1.635</v>
      </c>
      <c r="S7" s="44">
        <f>D19</f>
        <v>0.90400000000000003</v>
      </c>
    </row>
    <row r="8" spans="1:19" x14ac:dyDescent="0.2">
      <c r="P8" s="45">
        <v>600</v>
      </c>
      <c r="Q8" s="44">
        <f>E23</f>
        <v>1.1180000000000001</v>
      </c>
      <c r="R8" s="44">
        <f>F23</f>
        <v>2.0649999999999999</v>
      </c>
      <c r="S8" s="44">
        <f>G23</f>
        <v>1.1879999999999999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0.20100000000000001</v>
      </c>
      <c r="C10" s="41">
        <v>0.35499999999999998</v>
      </c>
      <c r="D10" s="41">
        <v>0.22900000000000001</v>
      </c>
      <c r="E10" s="41">
        <v>0.32300000000000001</v>
      </c>
      <c r="F10" s="41">
        <v>0.56399999999999995</v>
      </c>
      <c r="G10" s="41">
        <v>0.34499999999999997</v>
      </c>
      <c r="H10" s="41">
        <v>0.48</v>
      </c>
      <c r="I10" s="41">
        <v>0.877</v>
      </c>
      <c r="J10" s="41">
        <v>0.498</v>
      </c>
      <c r="K10" s="41">
        <v>5.0999999999999997E-2</v>
      </c>
      <c r="L10" s="41">
        <v>5.1999999999999998E-2</v>
      </c>
      <c r="M10" s="41">
        <v>5.1999999999999998E-2</v>
      </c>
      <c r="N10" s="40">
        <v>405</v>
      </c>
      <c r="P10" s="38" t="s">
        <v>20</v>
      </c>
      <c r="Q10" s="38">
        <f>SLOPE(Q3:Q8,$P$3:$P$8)</f>
        <v>1.6076190476190476E-3</v>
      </c>
      <c r="R10" s="38">
        <f>SLOPE(R3:R8,$P$3:$P$8)</f>
        <v>3.135238095238095E-3</v>
      </c>
      <c r="S10" s="38">
        <f>SLOPE(S3:S8,$P$3:$P$8)</f>
        <v>1.7107142857142857E-3</v>
      </c>
    </row>
    <row r="11" spans="1:19" x14ac:dyDescent="0.2">
      <c r="A11" s="42" t="s">
        <v>16</v>
      </c>
      <c r="B11" s="41">
        <v>5.0999999999999997E-2</v>
      </c>
      <c r="C11" s="41">
        <v>5.0999999999999997E-2</v>
      </c>
      <c r="D11" s="41">
        <v>5.0999999999999997E-2</v>
      </c>
      <c r="E11" s="41">
        <v>5.0999999999999997E-2</v>
      </c>
      <c r="F11" s="41">
        <v>5.0999999999999997E-2</v>
      </c>
      <c r="G11" s="41">
        <v>5.0999999999999997E-2</v>
      </c>
      <c r="H11" s="41">
        <v>5.0999999999999997E-2</v>
      </c>
      <c r="I11" s="41">
        <v>5.0999999999999997E-2</v>
      </c>
      <c r="J11" s="41">
        <v>5.0999999999999997E-2</v>
      </c>
      <c r="K11" s="41">
        <v>5.0999999999999997E-2</v>
      </c>
      <c r="L11" s="41">
        <v>5.0999999999999997E-2</v>
      </c>
      <c r="M11" s="41">
        <v>5.0999999999999997E-2</v>
      </c>
      <c r="N11" s="40">
        <v>405</v>
      </c>
      <c r="P11" s="38" t="s">
        <v>19</v>
      </c>
      <c r="Q11" s="38">
        <f>_xlfn.STDEV.P(Q10:S10)</f>
        <v>6.9709848392913336E-4</v>
      </c>
    </row>
    <row r="12" spans="1:19" x14ac:dyDescent="0.2">
      <c r="P12" s="38" t="s">
        <v>18</v>
      </c>
      <c r="Q12" s="38">
        <f>AVERAGE(Q10:S10)</f>
        <v>2.1511904761904762E-3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0.23200000000000001</v>
      </c>
      <c r="C14" s="41">
        <v>0.438</v>
      </c>
      <c r="D14" s="41">
        <v>0.27200000000000002</v>
      </c>
      <c r="E14" s="41">
        <v>0.33600000000000002</v>
      </c>
      <c r="F14" s="41">
        <v>0.59699999999999998</v>
      </c>
      <c r="G14" s="41">
        <v>0.36099999999999999</v>
      </c>
      <c r="H14" s="41">
        <v>0.48899999999999999</v>
      </c>
      <c r="I14" s="41">
        <v>0.89900000000000002</v>
      </c>
      <c r="J14" s="41">
        <v>0.51</v>
      </c>
      <c r="K14" s="41">
        <v>0.66500000000000004</v>
      </c>
      <c r="L14" s="41">
        <v>1.286</v>
      </c>
      <c r="M14" s="41">
        <v>0.70299999999999996</v>
      </c>
      <c r="N14" s="40">
        <v>405</v>
      </c>
    </row>
    <row r="15" spans="1:19" x14ac:dyDescent="0.2">
      <c r="A15" s="42" t="s">
        <v>16</v>
      </c>
      <c r="B15" s="41">
        <v>5.0999999999999997E-2</v>
      </c>
      <c r="C15" s="41">
        <v>5.0999999999999997E-2</v>
      </c>
      <c r="D15" s="41">
        <v>5.0999999999999997E-2</v>
      </c>
      <c r="E15" s="41">
        <v>5.0999999999999997E-2</v>
      </c>
      <c r="F15" s="41">
        <v>5.0999999999999997E-2</v>
      </c>
      <c r="G15" s="41">
        <v>5.0999999999999997E-2</v>
      </c>
      <c r="H15" s="41">
        <v>5.0999999999999997E-2</v>
      </c>
      <c r="I15" s="41">
        <v>5.0999999999999997E-2</v>
      </c>
      <c r="J15" s="41">
        <v>5.0999999999999997E-2</v>
      </c>
      <c r="K15" s="41">
        <v>5.0999999999999997E-2</v>
      </c>
      <c r="L15" s="41">
        <v>5.0999999999999997E-2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0.25900000000000001</v>
      </c>
      <c r="C18" s="41">
        <v>0.51400000000000001</v>
      </c>
      <c r="D18" s="41">
        <v>0.311</v>
      </c>
      <c r="E18" s="41">
        <v>0.34899999999999998</v>
      </c>
      <c r="F18" s="41">
        <v>0.628</v>
      </c>
      <c r="G18" s="41">
        <v>0.378</v>
      </c>
      <c r="H18" s="41">
        <v>0.499</v>
      </c>
      <c r="I18" s="41">
        <v>0.92300000000000004</v>
      </c>
      <c r="J18" s="41">
        <v>0.52400000000000002</v>
      </c>
      <c r="K18" s="41">
        <v>0.67100000000000004</v>
      </c>
      <c r="L18" s="41">
        <v>1.3029999999999999</v>
      </c>
      <c r="M18" s="41">
        <v>0.71299999999999997</v>
      </c>
      <c r="N18" s="40">
        <v>405</v>
      </c>
    </row>
    <row r="19" spans="1:14" x14ac:dyDescent="0.2">
      <c r="A19" s="42" t="s">
        <v>16</v>
      </c>
      <c r="B19" s="41">
        <v>0.85899999999999999</v>
      </c>
      <c r="C19" s="41">
        <v>1.635</v>
      </c>
      <c r="D19" s="41">
        <v>0.90400000000000003</v>
      </c>
      <c r="E19" s="41">
        <v>5.0999999999999997E-2</v>
      </c>
      <c r="F19" s="41">
        <v>5.0999999999999997E-2</v>
      </c>
      <c r="G19" s="41">
        <v>5.0999999999999997E-2</v>
      </c>
      <c r="H19" s="41">
        <v>5.0999999999999997E-2</v>
      </c>
      <c r="I19" s="41">
        <v>5.0999999999999997E-2</v>
      </c>
      <c r="J19" s="41">
        <v>5.0999999999999997E-2</v>
      </c>
      <c r="K19" s="41">
        <v>5.0999999999999997E-2</v>
      </c>
      <c r="L19" s="41">
        <v>5.0999999999999997E-2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0.28100000000000003</v>
      </c>
      <c r="C22" s="41">
        <v>0.58799999999999997</v>
      </c>
      <c r="D22" s="41">
        <v>0.35099999999999998</v>
      </c>
      <c r="E22" s="41">
        <v>0.36099999999999999</v>
      </c>
      <c r="F22" s="41">
        <v>0.65700000000000003</v>
      </c>
      <c r="G22" s="41">
        <v>0.39300000000000002</v>
      </c>
      <c r="H22" s="41">
        <v>0.50900000000000001</v>
      </c>
      <c r="I22" s="41">
        <v>0.95</v>
      </c>
      <c r="J22" s="41">
        <v>0.53800000000000003</v>
      </c>
      <c r="K22" s="41">
        <v>0.67900000000000005</v>
      </c>
      <c r="L22" s="41">
        <v>1.323</v>
      </c>
      <c r="M22" s="41">
        <v>0.72499999999999998</v>
      </c>
      <c r="N22" s="40">
        <v>405</v>
      </c>
    </row>
    <row r="23" spans="1:14" x14ac:dyDescent="0.2">
      <c r="A23" s="42" t="s">
        <v>16</v>
      </c>
      <c r="B23" s="41">
        <v>0.86599999999999999</v>
      </c>
      <c r="C23" s="41">
        <v>1.6479999999999999</v>
      </c>
      <c r="D23" s="41">
        <v>0.91300000000000003</v>
      </c>
      <c r="E23" s="41">
        <v>1.1180000000000001</v>
      </c>
      <c r="F23" s="41">
        <v>2.0649999999999999</v>
      </c>
      <c r="G23" s="41">
        <v>1.1879999999999999</v>
      </c>
      <c r="H23" s="41">
        <v>5.0999999999999997E-2</v>
      </c>
      <c r="I23" s="41">
        <v>5.0999999999999997E-2</v>
      </c>
      <c r="J23" s="41">
        <v>5.0999999999999997E-2</v>
      </c>
      <c r="K23" s="41">
        <v>5.0999999999999997E-2</v>
      </c>
      <c r="L23" s="41">
        <v>5.0999999999999997E-2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5D78E-863C-3347-98F5-B0531E7E121E}">
  <dimension ref="A1:S23"/>
  <sheetViews>
    <sheetView workbookViewId="0">
      <selection activeCell="B22" sqref="B22:M23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50">
        <v>0.309</v>
      </c>
      <c r="C2" s="50">
        <v>0.32200000000000001</v>
      </c>
      <c r="D2" s="50">
        <v>0.28899999999999998</v>
      </c>
      <c r="E2" s="50">
        <v>5.1999999999999998E-2</v>
      </c>
      <c r="F2" s="50">
        <v>5.0999999999999997E-2</v>
      </c>
      <c r="G2" s="50">
        <v>5.0999999999999997E-2</v>
      </c>
      <c r="H2" s="50">
        <v>5.0999999999999997E-2</v>
      </c>
      <c r="I2" s="50">
        <v>5.0999999999999997E-2</v>
      </c>
      <c r="J2" s="50">
        <v>5.0999999999999997E-2</v>
      </c>
      <c r="K2" s="50">
        <v>5.0999999999999997E-2</v>
      </c>
      <c r="L2" s="50">
        <v>5.0999999999999997E-2</v>
      </c>
      <c r="M2" s="50">
        <v>5.0999999999999997E-2</v>
      </c>
      <c r="N2" s="40">
        <v>405</v>
      </c>
      <c r="P2" s="46" t="s">
        <v>24</v>
      </c>
      <c r="Q2" s="44" t="s">
        <v>23</v>
      </c>
      <c r="R2" s="44" t="s">
        <v>22</v>
      </c>
      <c r="S2" s="44" t="s">
        <v>21</v>
      </c>
    </row>
    <row r="3" spans="1:19" x14ac:dyDescent="0.2">
      <c r="A3" s="42" t="s">
        <v>16</v>
      </c>
      <c r="B3" s="50">
        <v>5.1999999999999998E-2</v>
      </c>
      <c r="C3" s="50">
        <v>5.0999999999999997E-2</v>
      </c>
      <c r="D3" s="50">
        <v>5.0999999999999997E-2</v>
      </c>
      <c r="E3" s="50">
        <v>5.0999999999999997E-2</v>
      </c>
      <c r="F3" s="50">
        <v>5.0999999999999997E-2</v>
      </c>
      <c r="G3" s="50">
        <v>5.1999999999999998E-2</v>
      </c>
      <c r="H3" s="50">
        <v>5.0999999999999997E-2</v>
      </c>
      <c r="I3" s="50">
        <v>5.1999999999999998E-2</v>
      </c>
      <c r="J3" s="50">
        <v>5.1999999999999998E-2</v>
      </c>
      <c r="K3" s="50">
        <v>5.0999999999999997E-2</v>
      </c>
      <c r="L3" s="50">
        <v>5.0999999999999997E-2</v>
      </c>
      <c r="M3" s="50">
        <v>5.1999999999999998E-2</v>
      </c>
      <c r="N3" s="40">
        <v>405</v>
      </c>
      <c r="P3" s="46">
        <v>0</v>
      </c>
      <c r="Q3" s="44">
        <f>B2</f>
        <v>0.309</v>
      </c>
      <c r="R3" s="44">
        <f>C2</f>
        <v>0.32200000000000001</v>
      </c>
      <c r="S3" s="44">
        <f>D2</f>
        <v>0.28899999999999998</v>
      </c>
    </row>
    <row r="4" spans="1:19" x14ac:dyDescent="0.2">
      <c r="P4" s="45">
        <v>120</v>
      </c>
      <c r="Q4" s="44">
        <f>E6</f>
        <v>0.68400000000000005</v>
      </c>
      <c r="R4" s="44">
        <f>F6</f>
        <v>0.61499999999999999</v>
      </c>
      <c r="S4" s="44">
        <f>G6</f>
        <v>0.48299999999999998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0.95599999999999996</v>
      </c>
      <c r="R5" s="44">
        <f>I10</f>
        <v>0.80400000000000005</v>
      </c>
      <c r="S5" s="44">
        <f>J10</f>
        <v>0.61099999999999999</v>
      </c>
    </row>
    <row r="6" spans="1:19" x14ac:dyDescent="0.2">
      <c r="A6" s="42" t="s">
        <v>17</v>
      </c>
      <c r="B6" s="41">
        <v>0.64700000000000002</v>
      </c>
      <c r="C6" s="41">
        <v>0.71799999999999997</v>
      </c>
      <c r="D6" s="41">
        <v>5.6000000000000001E-2</v>
      </c>
      <c r="E6" s="41">
        <v>0.68400000000000005</v>
      </c>
      <c r="F6" s="41">
        <v>0.61499999999999999</v>
      </c>
      <c r="G6" s="41">
        <v>0.48299999999999998</v>
      </c>
      <c r="H6" s="41">
        <v>5.0999999999999997E-2</v>
      </c>
      <c r="I6" s="41">
        <v>5.0999999999999997E-2</v>
      </c>
      <c r="J6" s="41">
        <v>5.0999999999999997E-2</v>
      </c>
      <c r="K6" s="41">
        <v>5.0999999999999997E-2</v>
      </c>
      <c r="L6" s="41">
        <v>5.0999999999999997E-2</v>
      </c>
      <c r="M6" s="41">
        <v>5.0999999999999997E-2</v>
      </c>
      <c r="N6" s="40">
        <v>405</v>
      </c>
      <c r="P6" s="45">
        <v>360</v>
      </c>
      <c r="Q6" s="44">
        <f>K14</f>
        <v>1.1990000000000001</v>
      </c>
      <c r="R6" s="44">
        <f>L14</f>
        <v>0.89100000000000001</v>
      </c>
      <c r="S6" s="44">
        <f>M14</f>
        <v>0.77500000000000002</v>
      </c>
    </row>
    <row r="7" spans="1:19" x14ac:dyDescent="0.2">
      <c r="A7" s="42" t="s">
        <v>16</v>
      </c>
      <c r="B7" s="41">
        <v>5.1999999999999998E-2</v>
      </c>
      <c r="C7" s="41">
        <v>5.0999999999999997E-2</v>
      </c>
      <c r="D7" s="41">
        <v>5.0999999999999997E-2</v>
      </c>
      <c r="E7" s="41">
        <v>5.0999999999999997E-2</v>
      </c>
      <c r="F7" s="41">
        <v>5.0999999999999997E-2</v>
      </c>
      <c r="G7" s="41">
        <v>5.1999999999999998E-2</v>
      </c>
      <c r="H7" s="41">
        <v>5.0999999999999997E-2</v>
      </c>
      <c r="I7" s="41">
        <v>5.0999999999999997E-2</v>
      </c>
      <c r="J7" s="41">
        <v>5.1999999999999998E-2</v>
      </c>
      <c r="K7" s="41">
        <v>5.0999999999999997E-2</v>
      </c>
      <c r="L7" s="41">
        <v>5.0999999999999997E-2</v>
      </c>
      <c r="M7" s="41">
        <v>5.1999999999999998E-2</v>
      </c>
      <c r="N7" s="40">
        <v>405</v>
      </c>
      <c r="P7" s="46">
        <v>480</v>
      </c>
      <c r="Q7" s="44">
        <f>B19</f>
        <v>1.47</v>
      </c>
      <c r="R7" s="44">
        <f>C19</f>
        <v>1.123</v>
      </c>
      <c r="S7" s="44">
        <f>D19</f>
        <v>0.88100000000000001</v>
      </c>
    </row>
    <row r="8" spans="1:19" x14ac:dyDescent="0.2">
      <c r="P8" s="45">
        <v>600</v>
      </c>
      <c r="Q8" s="44">
        <f>E23</f>
        <v>1.8129999999999999</v>
      </c>
      <c r="R8" s="44">
        <f>F23</f>
        <v>1.2849999999999999</v>
      </c>
      <c r="S8" s="44">
        <f>G23</f>
        <v>1.0229999999999999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0.92700000000000005</v>
      </c>
      <c r="C10" s="41">
        <v>1.034</v>
      </c>
      <c r="D10" s="41">
        <v>5.7000000000000002E-2</v>
      </c>
      <c r="E10" s="41">
        <v>0.73099999999999998</v>
      </c>
      <c r="F10" s="41">
        <v>0.65800000000000003</v>
      </c>
      <c r="G10" s="41">
        <v>0.51800000000000002</v>
      </c>
      <c r="H10" s="41">
        <v>0.95599999999999996</v>
      </c>
      <c r="I10" s="41">
        <v>0.80400000000000005</v>
      </c>
      <c r="J10" s="41">
        <v>0.61099999999999999</v>
      </c>
      <c r="K10" s="41">
        <v>5.0999999999999997E-2</v>
      </c>
      <c r="L10" s="41">
        <v>5.0999999999999997E-2</v>
      </c>
      <c r="M10" s="41">
        <v>5.0999999999999997E-2</v>
      </c>
      <c r="N10" s="40">
        <v>405</v>
      </c>
      <c r="P10" s="38" t="s">
        <v>20</v>
      </c>
      <c r="Q10" s="38">
        <f>SLOPE(Q3:Q8,$P$3:$P$8)</f>
        <v>2.4097619047619046E-3</v>
      </c>
      <c r="R10" s="38">
        <f>SLOPE(R3:R8,$P$3:$P$8)</f>
        <v>1.5299999999999997E-3</v>
      </c>
      <c r="S10" s="38">
        <f>SLOPE(S3:S8,$P$3:$P$8)</f>
        <v>1.1971428571428571E-3</v>
      </c>
    </row>
    <row r="11" spans="1:19" x14ac:dyDescent="0.2">
      <c r="A11" s="42" t="s">
        <v>16</v>
      </c>
      <c r="B11" s="41">
        <v>5.1999999999999998E-2</v>
      </c>
      <c r="C11" s="41">
        <v>5.0999999999999997E-2</v>
      </c>
      <c r="D11" s="41">
        <v>5.0999999999999997E-2</v>
      </c>
      <c r="E11" s="41">
        <v>5.0999999999999997E-2</v>
      </c>
      <c r="F11" s="41">
        <v>5.0999999999999997E-2</v>
      </c>
      <c r="G11" s="41">
        <v>5.1999999999999998E-2</v>
      </c>
      <c r="H11" s="41">
        <v>5.0999999999999997E-2</v>
      </c>
      <c r="I11" s="41">
        <v>5.1999999999999998E-2</v>
      </c>
      <c r="J11" s="41">
        <v>5.1999999999999998E-2</v>
      </c>
      <c r="K11" s="41">
        <v>5.0999999999999997E-2</v>
      </c>
      <c r="L11" s="41">
        <v>5.0999999999999997E-2</v>
      </c>
      <c r="M11" s="41">
        <v>5.0999999999999997E-2</v>
      </c>
      <c r="N11" s="40">
        <v>405</v>
      </c>
      <c r="P11" s="38" t="s">
        <v>19</v>
      </c>
      <c r="Q11" s="38">
        <f>_xlfn.STDEV.P(Q10:S10)</f>
        <v>5.115575172690034E-4</v>
      </c>
    </row>
    <row r="12" spans="1:19" x14ac:dyDescent="0.2">
      <c r="P12" s="38" t="s">
        <v>18</v>
      </c>
      <c r="Q12" s="38">
        <f>AVERAGE(Q10:S10)</f>
        <v>1.712301587301587E-3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1.1850000000000001</v>
      </c>
      <c r="C14" s="41">
        <v>1.349</v>
      </c>
      <c r="D14" s="41">
        <v>5.7000000000000002E-2</v>
      </c>
      <c r="E14" s="41">
        <v>0.77500000000000002</v>
      </c>
      <c r="F14" s="41">
        <v>0.69899999999999995</v>
      </c>
      <c r="G14" s="41">
        <v>0.55200000000000005</v>
      </c>
      <c r="H14" s="41">
        <v>0.97</v>
      </c>
      <c r="I14" s="41">
        <v>0.81399999999999995</v>
      </c>
      <c r="J14" s="41">
        <v>0.61899999999999999</v>
      </c>
      <c r="K14" s="41">
        <v>1.1990000000000001</v>
      </c>
      <c r="L14" s="41">
        <v>0.89100000000000001</v>
      </c>
      <c r="M14" s="41">
        <v>0.77500000000000002</v>
      </c>
      <c r="N14" s="40">
        <v>405</v>
      </c>
    </row>
    <row r="15" spans="1:19" x14ac:dyDescent="0.2">
      <c r="A15" s="42" t="s">
        <v>16</v>
      </c>
      <c r="B15" s="41">
        <v>5.1999999999999998E-2</v>
      </c>
      <c r="C15" s="41">
        <v>5.0999999999999997E-2</v>
      </c>
      <c r="D15" s="41">
        <v>5.0999999999999997E-2</v>
      </c>
      <c r="E15" s="41">
        <v>5.0999999999999997E-2</v>
      </c>
      <c r="F15" s="41">
        <v>5.0999999999999997E-2</v>
      </c>
      <c r="G15" s="41">
        <v>5.1999999999999998E-2</v>
      </c>
      <c r="H15" s="41">
        <v>5.0999999999999997E-2</v>
      </c>
      <c r="I15" s="41">
        <v>5.1999999999999998E-2</v>
      </c>
      <c r="J15" s="41">
        <v>5.1999999999999998E-2</v>
      </c>
      <c r="K15" s="41">
        <v>5.0999999999999997E-2</v>
      </c>
      <c r="L15" s="41">
        <v>5.0999999999999997E-2</v>
      </c>
      <c r="M15" s="41">
        <v>5.1999999999999998E-2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1.425</v>
      </c>
      <c r="C18" s="41">
        <v>1.62</v>
      </c>
      <c r="D18" s="41">
        <v>5.6000000000000001E-2</v>
      </c>
      <c r="E18" s="41">
        <v>0.82199999999999995</v>
      </c>
      <c r="F18" s="41">
        <v>0.74199999999999999</v>
      </c>
      <c r="G18" s="41">
        <v>0.58699999999999997</v>
      </c>
      <c r="H18" s="41">
        <v>0.98499999999999999</v>
      </c>
      <c r="I18" s="41">
        <v>0.82499999999999996</v>
      </c>
      <c r="J18" s="41">
        <v>0.63</v>
      </c>
      <c r="K18" s="41">
        <v>1.2050000000000001</v>
      </c>
      <c r="L18" s="41">
        <v>0.89200000000000002</v>
      </c>
      <c r="M18" s="41">
        <v>0.77700000000000002</v>
      </c>
      <c r="N18" s="40">
        <v>405</v>
      </c>
    </row>
    <row r="19" spans="1:14" x14ac:dyDescent="0.2">
      <c r="A19" s="42" t="s">
        <v>16</v>
      </c>
      <c r="B19" s="41">
        <v>1.47</v>
      </c>
      <c r="C19" s="41">
        <v>1.123</v>
      </c>
      <c r="D19" s="41">
        <v>0.88100000000000001</v>
      </c>
      <c r="E19" s="41">
        <v>5.0999999999999997E-2</v>
      </c>
      <c r="F19" s="41">
        <v>5.0999999999999997E-2</v>
      </c>
      <c r="G19" s="41">
        <v>5.1999999999999998E-2</v>
      </c>
      <c r="H19" s="41">
        <v>5.0999999999999997E-2</v>
      </c>
      <c r="I19" s="41">
        <v>5.1999999999999998E-2</v>
      </c>
      <c r="J19" s="41">
        <v>5.1999999999999998E-2</v>
      </c>
      <c r="K19" s="41">
        <v>5.0999999999999997E-2</v>
      </c>
      <c r="L19" s="41">
        <v>5.0999999999999997E-2</v>
      </c>
      <c r="M19" s="41">
        <v>5.1999999999999998E-2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1.643</v>
      </c>
      <c r="C22" s="41">
        <v>1.8560000000000001</v>
      </c>
      <c r="D22" s="41">
        <v>5.7000000000000002E-2</v>
      </c>
      <c r="E22" s="41">
        <v>0.86799999999999999</v>
      </c>
      <c r="F22" s="41">
        <v>0.78300000000000003</v>
      </c>
      <c r="G22" s="41">
        <v>0.621</v>
      </c>
      <c r="H22" s="41">
        <v>1.004</v>
      </c>
      <c r="I22" s="41">
        <v>0.84099999999999997</v>
      </c>
      <c r="J22" s="41">
        <v>0.64200000000000002</v>
      </c>
      <c r="K22" s="41">
        <v>1.214</v>
      </c>
      <c r="L22" s="41">
        <v>0.89600000000000002</v>
      </c>
      <c r="M22" s="41">
        <v>0.78</v>
      </c>
      <c r="N22" s="40">
        <v>405</v>
      </c>
    </row>
    <row r="23" spans="1:14" x14ac:dyDescent="0.2">
      <c r="A23" s="42" t="s">
        <v>16</v>
      </c>
      <c r="B23" s="41">
        <v>1.502</v>
      </c>
      <c r="C23" s="41">
        <v>1.1220000000000001</v>
      </c>
      <c r="D23" s="41">
        <v>0.88200000000000001</v>
      </c>
      <c r="E23" s="41">
        <v>1.8129999999999999</v>
      </c>
      <c r="F23" s="41">
        <v>1.2849999999999999</v>
      </c>
      <c r="G23" s="41">
        <v>1.0229999999999999</v>
      </c>
      <c r="H23" s="41">
        <v>5.0999999999999997E-2</v>
      </c>
      <c r="I23" s="41">
        <v>5.1999999999999998E-2</v>
      </c>
      <c r="J23" s="41">
        <v>5.1999999999999998E-2</v>
      </c>
      <c r="K23" s="41">
        <v>5.0999999999999997E-2</v>
      </c>
      <c r="L23" s="41">
        <v>5.0999999999999997E-2</v>
      </c>
      <c r="M23" s="41">
        <v>5.1999999999999998E-2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21</vt:i4>
      </vt:variant>
    </vt:vector>
  </HeadingPairs>
  <TitlesOfParts>
    <vt:vector size="21" baseType="lpstr">
      <vt:lpstr>HRP_Amino_untreated</vt:lpstr>
      <vt:lpstr>HRP_Amino_PlasmaR1</vt:lpstr>
      <vt:lpstr>HRP_Amino_PlasmaR2</vt:lpstr>
      <vt:lpstr>HRP_Amino_PlasmaR3</vt:lpstr>
      <vt:lpstr>HRP_DVB_untreated</vt:lpstr>
      <vt:lpstr>HRP_DVB_PlasmaR1</vt:lpstr>
      <vt:lpstr>HRP_DVB_PlasmaR2</vt:lpstr>
      <vt:lpstr>HRP_DVB_PlasmaR3</vt:lpstr>
      <vt:lpstr>HRP_Epoxy_untreated</vt:lpstr>
      <vt:lpstr>HRP_Epoxy_PlasmaR1</vt:lpstr>
      <vt:lpstr>HRP_Epoxy_PlasmaR2</vt:lpstr>
      <vt:lpstr>HRP_Epoxy_PlasmaR3</vt:lpstr>
      <vt:lpstr>HRP_EpB_untreated</vt:lpstr>
      <vt:lpstr>HRP_EpB_PlasmaR1</vt:lpstr>
      <vt:lpstr>HRP_EpB_PlasmaR2</vt:lpstr>
      <vt:lpstr>HRP_EpB_PlasmaR3</vt:lpstr>
      <vt:lpstr>HRP_Polystyrene_untreated</vt:lpstr>
      <vt:lpstr>HRP_Polystyrene_PlasmaR1</vt:lpstr>
      <vt:lpstr>HRP_Polystyrene_PlasmaR2</vt:lpstr>
      <vt:lpstr>HRP_Polystyrene_PlasmaR3</vt:lpstr>
      <vt:lpstr>HRP_all_beads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2020-07-21T11:36:02Z</dcterms:created>
  <dcterms:modified xsi:type="dcterms:W3CDTF">2023-12-06T09:05:50Z</dcterms:modified>
</cp:coreProperties>
</file>