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Yayci\Doktor\Manuskripte\ChemSusChem\"/>
    </mc:Choice>
  </mc:AlternateContent>
  <bookViews>
    <workbookView xWindow="-120" yWindow="-120" windowWidth="20730" windowHeight="11160" activeTab="2"/>
  </bookViews>
  <sheets>
    <sheet name="Nicht normalisiert" sheetId="5" r:id="rId1"/>
    <sheet name="Normalisiert zu IS" sheetId="4" r:id="rId2"/>
    <sheet name="Tabelle1" sheetId="9" r:id="rId3"/>
    <sheet name="Cal" sheetId="8" r:id="rId4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4" l="1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41" i="4"/>
  <c r="G41" i="4"/>
  <c r="H41" i="4"/>
  <c r="G34" i="4"/>
  <c r="H34" i="4"/>
  <c r="F34" i="4"/>
  <c r="E29" i="4"/>
  <c r="K18" i="4"/>
  <c r="K19" i="4"/>
  <c r="K20" i="4"/>
  <c r="K21" i="4"/>
  <c r="K22" i="4"/>
  <c r="K23" i="4"/>
  <c r="K24" i="4"/>
  <c r="K25" i="4"/>
  <c r="K17" i="8"/>
  <c r="J17" i="8"/>
  <c r="I17" i="8"/>
  <c r="H17" i="8"/>
  <c r="L10" i="8"/>
  <c r="K10" i="8"/>
  <c r="L9" i="8"/>
  <c r="K9" i="8"/>
  <c r="L8" i="8"/>
  <c r="K8" i="8"/>
  <c r="A8" i="8"/>
  <c r="A9" i="8"/>
  <c r="L7" i="8"/>
  <c r="K7" i="8"/>
  <c r="L6" i="8"/>
  <c r="K6" i="8"/>
  <c r="L5" i="8"/>
  <c r="K5" i="8"/>
  <c r="B12" i="8"/>
  <c r="B13" i="8"/>
  <c r="I19" i="4"/>
  <c r="J19" i="4"/>
  <c r="L19" i="4"/>
  <c r="I20" i="4"/>
  <c r="J20" i="4"/>
  <c r="L20" i="4"/>
  <c r="I21" i="4"/>
  <c r="J21" i="4"/>
  <c r="L21" i="4"/>
  <c r="I22" i="4"/>
  <c r="J22" i="4"/>
  <c r="L22" i="4"/>
  <c r="I23" i="4"/>
  <c r="J23" i="4"/>
  <c r="L23" i="4"/>
  <c r="I24" i="4"/>
  <c r="J24" i="4"/>
  <c r="L24" i="4"/>
  <c r="I25" i="4"/>
  <c r="J25" i="4"/>
  <c r="L25" i="4"/>
  <c r="L18" i="4"/>
  <c r="J18" i="4"/>
  <c r="I18" i="4"/>
  <c r="C13" i="4"/>
  <c r="D35" i="4"/>
  <c r="C12" i="4"/>
  <c r="L52" i="5"/>
  <c r="K52" i="5"/>
  <c r="J52" i="5"/>
  <c r="I52" i="5"/>
  <c r="L47" i="5"/>
  <c r="K47" i="5"/>
  <c r="J47" i="5"/>
  <c r="I47" i="5"/>
  <c r="L42" i="5"/>
  <c r="K42" i="5"/>
  <c r="J42" i="5"/>
  <c r="I42" i="5"/>
  <c r="L37" i="5"/>
  <c r="K37" i="5"/>
  <c r="J37" i="5"/>
  <c r="I37" i="5"/>
  <c r="L32" i="5"/>
  <c r="K32" i="5"/>
  <c r="J32" i="5"/>
  <c r="I32" i="5"/>
  <c r="L27" i="5"/>
  <c r="K27" i="5"/>
  <c r="J27" i="5"/>
  <c r="I27" i="5"/>
  <c r="L22" i="5"/>
  <c r="K22" i="5"/>
  <c r="J22" i="5"/>
  <c r="I22" i="5"/>
  <c r="L17" i="5"/>
  <c r="K17" i="5"/>
  <c r="J17" i="5"/>
  <c r="I17" i="5"/>
  <c r="M10" i="5"/>
  <c r="L10" i="5"/>
  <c r="M9" i="5"/>
  <c r="L9" i="5"/>
  <c r="M8" i="5"/>
  <c r="L8" i="5"/>
  <c r="B8" i="5"/>
  <c r="B9" i="5"/>
  <c r="M7" i="5"/>
  <c r="L7" i="5"/>
  <c r="M6" i="5"/>
  <c r="L6" i="5"/>
  <c r="M5" i="5"/>
  <c r="L5" i="5"/>
  <c r="L41" i="4"/>
  <c r="C41" i="4"/>
  <c r="E40" i="4"/>
  <c r="C39" i="4"/>
  <c r="E38" i="4"/>
  <c r="C37" i="4"/>
  <c r="E36" i="4"/>
  <c r="I36" i="4"/>
  <c r="C35" i="4"/>
  <c r="C34" i="4"/>
  <c r="E34" i="4"/>
  <c r="D40" i="4"/>
  <c r="K39" i="4"/>
  <c r="D38" i="4"/>
  <c r="D36" i="4"/>
  <c r="K35" i="4"/>
  <c r="D34" i="4"/>
  <c r="E41" i="4"/>
  <c r="C40" i="4"/>
  <c r="E39" i="4"/>
  <c r="C38" i="4"/>
  <c r="I38" i="4"/>
  <c r="E37" i="4"/>
  <c r="C36" i="4"/>
  <c r="E35" i="4"/>
  <c r="D41" i="4"/>
  <c r="K40" i="4"/>
  <c r="D39" i="4"/>
  <c r="D37" i="4"/>
  <c r="I37" i="4"/>
  <c r="K36" i="4"/>
  <c r="L40" i="4"/>
  <c r="I41" i="4"/>
  <c r="I35" i="4"/>
  <c r="J35" i="4"/>
  <c r="L38" i="4"/>
  <c r="J41" i="4"/>
  <c r="J38" i="4"/>
  <c r="L37" i="4"/>
  <c r="C13" i="5"/>
  <c r="H63" i="5"/>
  <c r="C12" i="5"/>
  <c r="H67" i="5"/>
  <c r="D66" i="5"/>
  <c r="E67" i="5"/>
  <c r="K41" i="4"/>
  <c r="F66" i="5"/>
  <c r="K37" i="4"/>
  <c r="F65" i="5"/>
  <c r="G64" i="5"/>
  <c r="E62" i="5"/>
  <c r="L39" i="4"/>
  <c r="G65" i="5"/>
  <c r="L36" i="4"/>
  <c r="G62" i="5"/>
  <c r="L35" i="4"/>
  <c r="J37" i="4"/>
  <c r="L34" i="4"/>
  <c r="K34" i="4"/>
  <c r="J36" i="4"/>
  <c r="I40" i="4"/>
  <c r="J40" i="4"/>
  <c r="K38" i="4"/>
  <c r="J39" i="4"/>
  <c r="I39" i="4"/>
  <c r="I34" i="4"/>
  <c r="J34" i="4"/>
  <c r="D60" i="5"/>
  <c r="C63" i="5"/>
  <c r="E63" i="5"/>
  <c r="F60" i="5"/>
  <c r="E60" i="5"/>
  <c r="F61" i="5"/>
  <c r="G60" i="5"/>
  <c r="E64" i="5"/>
  <c r="G67" i="5"/>
  <c r="C64" i="5"/>
  <c r="F63" i="5"/>
  <c r="D61" i="5"/>
  <c r="F67" i="5"/>
  <c r="K67" i="5"/>
  <c r="C67" i="5"/>
  <c r="I67" i="5"/>
  <c r="H60" i="5"/>
  <c r="H65" i="5"/>
  <c r="K65" i="5"/>
  <c r="C62" i="5"/>
  <c r="H62" i="5"/>
  <c r="G61" i="5"/>
  <c r="C65" i="5"/>
  <c r="C60" i="5"/>
  <c r="I60" i="5"/>
  <c r="C66" i="5"/>
  <c r="H64" i="5"/>
  <c r="D63" i="5"/>
  <c r="J63" i="5"/>
  <c r="H61" i="5"/>
  <c r="K61" i="5"/>
  <c r="F64" i="5"/>
  <c r="D67" i="5"/>
  <c r="J60" i="5"/>
  <c r="K63" i="5"/>
  <c r="G66" i="5"/>
  <c r="D64" i="5"/>
  <c r="C61" i="5"/>
  <c r="G63" i="5"/>
  <c r="L63" i="5"/>
  <c r="E66" i="5"/>
  <c r="J66" i="5"/>
  <c r="E61" i="5"/>
  <c r="E65" i="5"/>
  <c r="D62" i="5"/>
  <c r="H66" i="5"/>
  <c r="F62" i="5"/>
  <c r="K62" i="5"/>
  <c r="D65" i="5"/>
  <c r="K60" i="5"/>
  <c r="I62" i="5"/>
  <c r="L67" i="5"/>
  <c r="J67" i="5"/>
  <c r="K66" i="5"/>
  <c r="I63" i="5"/>
  <c r="L65" i="5"/>
  <c r="J65" i="5"/>
  <c r="J64" i="5"/>
  <c r="L64" i="5"/>
  <c r="L60" i="5"/>
  <c r="L61" i="5"/>
  <c r="L62" i="5"/>
  <c r="I64" i="5"/>
  <c r="L66" i="5"/>
  <c r="I65" i="5"/>
  <c r="J61" i="5"/>
  <c r="I61" i="5"/>
  <c r="J62" i="5"/>
  <c r="K64" i="5"/>
  <c r="I66" i="5"/>
</calcChain>
</file>

<file path=xl/sharedStrings.xml><?xml version="1.0" encoding="utf-8"?>
<sst xmlns="http://schemas.openxmlformats.org/spreadsheetml/2006/main" count="202" uniqueCount="28">
  <si>
    <t>R-PhOL</t>
  </si>
  <si>
    <t>S-PhOL</t>
  </si>
  <si>
    <t>IS</t>
  </si>
  <si>
    <t>R1</t>
  </si>
  <si>
    <t>R2</t>
  </si>
  <si>
    <t>R3</t>
  </si>
  <si>
    <t>MW</t>
  </si>
  <si>
    <t>StabW</t>
  </si>
  <si>
    <t>MW R-PhOl</t>
  </si>
  <si>
    <t>Normalisiert</t>
  </si>
  <si>
    <t>Raw</t>
  </si>
  <si>
    <t>P1</t>
  </si>
  <si>
    <t>P2</t>
  </si>
  <si>
    <t>P3</t>
  </si>
  <si>
    <t>H1</t>
  </si>
  <si>
    <t>H2</t>
  </si>
  <si>
    <t>H3</t>
  </si>
  <si>
    <t>MW P</t>
  </si>
  <si>
    <t>MW H</t>
  </si>
  <si>
    <t>StabW P</t>
  </si>
  <si>
    <t>StabW H</t>
  </si>
  <si>
    <t>Plasma</t>
  </si>
  <si>
    <t>H2O2</t>
  </si>
  <si>
    <t>Steigung</t>
  </si>
  <si>
    <t>Y-Achsenabschnitt</t>
  </si>
  <si>
    <t>c PhOl [mM]</t>
  </si>
  <si>
    <t>Achtung: bei der Berechnung der H2O2-Konzentration ist ein Fehler unterlaufen: die Konzentration, die für die Referenz gewählt wurde, ist zu hoch. Daher wurde ein Korrekturfaktor eingeführt!</t>
  </si>
  <si>
    <t>Korrekturfaktor H-Proben: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</si>
</sst>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Fill="1" applyBorder="1"/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left"/>
    </xf>
    <xf numFmtId="164" fontId="0" fillId="0" borderId="1" xfId="0" applyNumberFormat="1" applyBorder="1"/>
    <xf numFmtId="0" fontId="0" fillId="0" borderId="1" xfId="0" applyNumberFormat="1" applyBorder="1"/>
    <xf numFmtId="16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3261920384951881"/>
                  <c:y val="-3.719567147584169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'Nicht normalisiert'!$B$5:$B$10</c:f>
              <c:numCache>
                <c:formatCode>General</c:formatCode>
                <c:ptCount val="6"/>
                <c:pt idx="0">
                  <c:v>5</c:v>
                </c:pt>
                <c:pt idx="1">
                  <c:v>2.5</c:v>
                </c:pt>
                <c:pt idx="2">
                  <c:v>1.25</c:v>
                </c:pt>
                <c:pt idx="3">
                  <c:v>0.625</c:v>
                </c:pt>
                <c:pt idx="4">
                  <c:v>0.3125</c:v>
                </c:pt>
                <c:pt idx="5">
                  <c:v>0</c:v>
                </c:pt>
              </c:numCache>
            </c:numRef>
          </c:xVal>
          <c:yVal>
            <c:numRef>
              <c:f>'Nicht normalisiert'!$L$5:$L$10</c:f>
              <c:numCache>
                <c:formatCode>General</c:formatCode>
                <c:ptCount val="6"/>
                <c:pt idx="0">
                  <c:v>115871.66666666667</c:v>
                </c:pt>
                <c:pt idx="1">
                  <c:v>56099</c:v>
                </c:pt>
                <c:pt idx="2">
                  <c:v>27923</c:v>
                </c:pt>
                <c:pt idx="3">
                  <c:v>13709.333333333334</c:v>
                </c:pt>
                <c:pt idx="4">
                  <c:v>7140.666666666667</c:v>
                </c:pt>
                <c:pt idx="5">
                  <c:v>1225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22B-4B15-BA9B-6D9F47DF7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</a:t>
                </a:r>
                <a:r>
                  <a:rPr lang="en-US" baseline="0"/>
                  <a:t> 1-PhOl [mM]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Area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'Nicht normalisiert'!$I$15</c:f>
              <c:strCache>
                <c:ptCount val="1"/>
                <c:pt idx="0">
                  <c:v>Plasma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('Nicht normalisiert'!$J$17,'Nicht normalisiert'!$J$22,'Nicht normalisiert'!$J$27,'Nicht normalisiert'!$J$32,'Nicht normalisiert'!$J$37,'Nicht normalisiert'!$J$42,'Nicht normalisiert'!$J$47,'Nicht normalisiert'!$J$52)</c:f>
                <c:numCache>
                  <c:formatCode>General</c:formatCode>
                  <c:ptCount val="8"/>
                  <c:pt idx="0">
                    <c:v>1569.5695800653968</c:v>
                  </c:pt>
                  <c:pt idx="1">
                    <c:v>1073.6921760397106</c:v>
                  </c:pt>
                  <c:pt idx="2">
                    <c:v>162.84211849382072</c:v>
                  </c:pt>
                  <c:pt idx="3">
                    <c:v>377.55794257305723</c:v>
                  </c:pt>
                  <c:pt idx="4">
                    <c:v>89.043060744039266</c:v>
                  </c:pt>
                  <c:pt idx="5">
                    <c:v>103.04152345319608</c:v>
                  </c:pt>
                  <c:pt idx="6">
                    <c:v>335.95766929117059</c:v>
                  </c:pt>
                  <c:pt idx="7">
                    <c:v>1181.9072157604703</c:v>
                  </c:pt>
                </c:numCache>
              </c:numRef>
            </c:plus>
            <c:minus>
              <c:numRef>
                <c:f>('Nicht normalisiert'!$J$17,'Nicht normalisiert'!$J$22,'Nicht normalisiert'!$J$27,'Nicht normalisiert'!$J$32,'Nicht normalisiert'!$J$37,'Nicht normalisiert'!$J$42,'Nicht normalisiert'!$J$47,'Nicht normalisiert'!$J$52)</c:f>
                <c:numCache>
                  <c:formatCode>General</c:formatCode>
                  <c:ptCount val="8"/>
                  <c:pt idx="0">
                    <c:v>1569.5695800653968</c:v>
                  </c:pt>
                  <c:pt idx="1">
                    <c:v>1073.6921760397106</c:v>
                  </c:pt>
                  <c:pt idx="2">
                    <c:v>162.84211849382072</c:v>
                  </c:pt>
                  <c:pt idx="3">
                    <c:v>377.55794257305723</c:v>
                  </c:pt>
                  <c:pt idx="4">
                    <c:v>89.043060744039266</c:v>
                  </c:pt>
                  <c:pt idx="5">
                    <c:v>103.04152345319608</c:v>
                  </c:pt>
                  <c:pt idx="6">
                    <c:v>335.95766929117059</c:v>
                  </c:pt>
                  <c:pt idx="7">
                    <c:v>1181.9072157604703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yVal>
            <c:numRef>
              <c:f>('Nicht normalisiert'!$I$17,'Nicht normalisiert'!$I$22,'Nicht normalisiert'!$I$27,'Nicht normalisiert'!$I$32,'Nicht normalisiert'!$I$37,'Nicht normalisiert'!$I$42,'Nicht normalisiert'!$I$47,'Nicht normalisiert'!$I$52)</c:f>
              <c:numCache>
                <c:formatCode>General</c:formatCode>
                <c:ptCount val="8"/>
                <c:pt idx="0">
                  <c:v>12883</c:v>
                </c:pt>
                <c:pt idx="1">
                  <c:v>12931.666666666666</c:v>
                </c:pt>
                <c:pt idx="2">
                  <c:v>13807.666666666666</c:v>
                </c:pt>
                <c:pt idx="3">
                  <c:v>11884</c:v>
                </c:pt>
                <c:pt idx="4">
                  <c:v>12751</c:v>
                </c:pt>
                <c:pt idx="5">
                  <c:v>13484.333333333334</c:v>
                </c:pt>
                <c:pt idx="6">
                  <c:v>13729.333333333334</c:v>
                </c:pt>
                <c:pt idx="7">
                  <c:v>13146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432-41AF-8942-2A6629370339}"/>
            </c:ext>
          </c:extLst>
        </c:ser>
        <c:ser>
          <c:idx val="1"/>
          <c:order val="1"/>
          <c:tx>
            <c:strRef>
              <c:f>'Nicht normalisiert'!$K$15</c:f>
              <c:strCache>
                <c:ptCount val="1"/>
                <c:pt idx="0">
                  <c:v>H2O2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('Nicht normalisiert'!$L$17,'Nicht normalisiert'!$L$22,'Nicht normalisiert'!$L$27,'Nicht normalisiert'!$L$32,'Nicht normalisiert'!$L$37,'Nicht normalisiert'!$L$42,'Nicht normalisiert'!$L$47,'Nicht normalisiert'!$L$52)</c:f>
                <c:numCache>
                  <c:formatCode>General</c:formatCode>
                  <c:ptCount val="8"/>
                  <c:pt idx="0">
                    <c:v>356.54265756942277</c:v>
                  </c:pt>
                  <c:pt idx="1">
                    <c:v>439.29564835844513</c:v>
                  </c:pt>
                  <c:pt idx="2">
                    <c:v>274.02351886086143</c:v>
                  </c:pt>
                  <c:pt idx="3">
                    <c:v>675.18112796164223</c:v>
                  </c:pt>
                  <c:pt idx="4">
                    <c:v>696.53730856446032</c:v>
                  </c:pt>
                  <c:pt idx="5">
                    <c:v>350.42291908809597</c:v>
                  </c:pt>
                  <c:pt idx="6">
                    <c:v>478.47837522249165</c:v>
                  </c:pt>
                  <c:pt idx="7">
                    <c:v>1245.9777954147764</c:v>
                  </c:pt>
                </c:numCache>
              </c:numRef>
            </c:plus>
            <c:minus>
              <c:numRef>
                <c:f>('Nicht normalisiert'!$L$17,'Nicht normalisiert'!$L$22,'Nicht normalisiert'!$L$27,'Nicht normalisiert'!$L$32,'Nicht normalisiert'!$L$37,'Nicht normalisiert'!$L$42,'Nicht normalisiert'!$L$47,'Nicht normalisiert'!$L$52)</c:f>
                <c:numCache>
                  <c:formatCode>General</c:formatCode>
                  <c:ptCount val="8"/>
                  <c:pt idx="0">
                    <c:v>356.54265756942277</c:v>
                  </c:pt>
                  <c:pt idx="1">
                    <c:v>439.29564835844513</c:v>
                  </c:pt>
                  <c:pt idx="2">
                    <c:v>274.02351886086143</c:v>
                  </c:pt>
                  <c:pt idx="3">
                    <c:v>675.18112796164223</c:v>
                  </c:pt>
                  <c:pt idx="4">
                    <c:v>696.53730856446032</c:v>
                  </c:pt>
                  <c:pt idx="5">
                    <c:v>350.42291908809597</c:v>
                  </c:pt>
                  <c:pt idx="6">
                    <c:v>478.47837522249165</c:v>
                  </c:pt>
                  <c:pt idx="7">
                    <c:v>1245.9777954147764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yVal>
            <c:numRef>
              <c:f>('Nicht normalisiert'!$K$17,'Nicht normalisiert'!$K$22,'Nicht normalisiert'!$K$27,'Nicht normalisiert'!$K$32,'Nicht normalisiert'!$K$37,'Nicht normalisiert'!$K$42,'Nicht normalisiert'!$K$47,'Nicht normalisiert'!$K$52)</c:f>
              <c:numCache>
                <c:formatCode>General</c:formatCode>
                <c:ptCount val="8"/>
                <c:pt idx="0">
                  <c:v>13466</c:v>
                </c:pt>
                <c:pt idx="1">
                  <c:v>16977</c:v>
                </c:pt>
                <c:pt idx="2">
                  <c:v>16055.666666666666</c:v>
                </c:pt>
                <c:pt idx="3">
                  <c:v>15705.333333333334</c:v>
                </c:pt>
                <c:pt idx="4">
                  <c:v>16599.333333333332</c:v>
                </c:pt>
                <c:pt idx="5">
                  <c:v>16967.666666666668</c:v>
                </c:pt>
                <c:pt idx="6">
                  <c:v>17865.333333333332</c:v>
                </c:pt>
                <c:pt idx="7">
                  <c:v>18855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432-41AF-8942-2A6629370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Number of reactions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Area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2979400"/>
        <c:crosses val="autoZero"/>
        <c:crossBetween val="midCat"/>
        <c:majorUnit val="5000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35579965004374448"/>
          <c:y val="6.3492042330694554E-2"/>
          <c:w val="0.33840069991251093"/>
          <c:h val="6.751120526227379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'Nicht normalisiert'!$I$15</c:f>
              <c:strCache>
                <c:ptCount val="1"/>
                <c:pt idx="0">
                  <c:v>Plasma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'Nicht normalisiert'!$J$60:$J$67</c:f>
                <c:numCache>
                  <c:formatCode>General</c:formatCode>
                  <c:ptCount val="8"/>
                  <c:pt idx="0">
                    <c:v>6.8115733436062725E-2</c:v>
                  </c:pt>
                  <c:pt idx="1">
                    <c:v>4.659578714086663E-2</c:v>
                  </c:pt>
                  <c:pt idx="2">
                    <c:v>7.0669758616413898E-3</c:v>
                  </c:pt>
                  <c:pt idx="3">
                    <c:v>1.6385152018493467E-2</c:v>
                  </c:pt>
                  <c:pt idx="4">
                    <c:v>3.8642653801428698E-3</c:v>
                  </c:pt>
                  <c:pt idx="5">
                    <c:v>4.4717666763720533E-3</c:v>
                  </c:pt>
                  <c:pt idx="6">
                    <c:v>1.4579795211299039E-2</c:v>
                  </c:pt>
                  <c:pt idx="7">
                    <c:v>5.1292072602187211E-2</c:v>
                  </c:pt>
                </c:numCache>
              </c:numRef>
            </c:plus>
            <c:minus>
              <c:numRef>
                <c:f>'Nicht normalisiert'!$J$60:$J$67</c:f>
                <c:numCache>
                  <c:formatCode>General</c:formatCode>
                  <c:ptCount val="8"/>
                  <c:pt idx="0">
                    <c:v>6.8115733436062725E-2</c:v>
                  </c:pt>
                  <c:pt idx="1">
                    <c:v>4.659578714086663E-2</c:v>
                  </c:pt>
                  <c:pt idx="2">
                    <c:v>7.0669758616413898E-3</c:v>
                  </c:pt>
                  <c:pt idx="3">
                    <c:v>1.6385152018493467E-2</c:v>
                  </c:pt>
                  <c:pt idx="4">
                    <c:v>3.8642653801428698E-3</c:v>
                  </c:pt>
                  <c:pt idx="5">
                    <c:v>4.4717666763720533E-3</c:v>
                  </c:pt>
                  <c:pt idx="6">
                    <c:v>1.4579795211299039E-2</c:v>
                  </c:pt>
                  <c:pt idx="7">
                    <c:v>5.1292072602187211E-2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yVal>
            <c:numRef>
              <c:f>'Nicht normalisiert'!$I$60:$I$67</c:f>
              <c:numCache>
                <c:formatCode>0.000</c:formatCode>
                <c:ptCount val="8"/>
                <c:pt idx="0">
                  <c:v>0.54999825555851312</c:v>
                </c:pt>
                <c:pt idx="1">
                  <c:v>0.55211027769247301</c:v>
                </c:pt>
                <c:pt idx="2">
                  <c:v>0.59012667610375258</c:v>
                </c:pt>
                <c:pt idx="3">
                  <c:v>0.50664393819222531</c:v>
                </c:pt>
                <c:pt idx="4">
                  <c:v>0.54426975716777237</c:v>
                </c:pt>
                <c:pt idx="5">
                  <c:v>0.57609474822744311</c:v>
                </c:pt>
                <c:pt idx="6">
                  <c:v>0.58672718842237848</c:v>
                </c:pt>
                <c:pt idx="7">
                  <c:v>0.56141185462491316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4B3-4F7A-8682-4008F57D11D7}"/>
            </c:ext>
          </c:extLst>
        </c:ser>
        <c:ser>
          <c:idx val="1"/>
          <c:order val="1"/>
          <c:tx>
            <c:strRef>
              <c:f>'Nicht normalisiert'!$K$15</c:f>
              <c:strCache>
                <c:ptCount val="1"/>
                <c:pt idx="0">
                  <c:v>H2O2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'Nicht normalisiert'!$L$60:$L$67</c:f>
                <c:numCache>
                  <c:formatCode>General</c:formatCode>
                  <c:ptCount val="8"/>
                  <c:pt idx="0">
                    <c:v>1.547313666755197E-2</c:v>
                  </c:pt>
                  <c:pt idx="1">
                    <c:v>1.9064427383945166E-2</c:v>
                  </c:pt>
                  <c:pt idx="2">
                    <c:v>1.1891994597117851E-2</c:v>
                  </c:pt>
                  <c:pt idx="3">
                    <c:v>2.9301318219596809E-2</c:v>
                  </c:pt>
                  <c:pt idx="4">
                    <c:v>3.0228127660624157E-2</c:v>
                  </c:pt>
                  <c:pt idx="5">
                    <c:v>1.5207554000566854E-2</c:v>
                  </c:pt>
                  <c:pt idx="6">
                    <c:v>2.0764868200502141E-2</c:v>
                  </c:pt>
                  <c:pt idx="7">
                    <c:v>5.4072589363122946E-2</c:v>
                  </c:pt>
                </c:numCache>
              </c:numRef>
            </c:plus>
            <c:minus>
              <c:numRef>
                <c:f>'Nicht normalisiert'!$L$60:$L$67</c:f>
                <c:numCache>
                  <c:formatCode>General</c:formatCode>
                  <c:ptCount val="8"/>
                  <c:pt idx="0">
                    <c:v>1.547313666755197E-2</c:v>
                  </c:pt>
                  <c:pt idx="1">
                    <c:v>1.9064427383945166E-2</c:v>
                  </c:pt>
                  <c:pt idx="2">
                    <c:v>1.1891994597117851E-2</c:v>
                  </c:pt>
                  <c:pt idx="3">
                    <c:v>2.9301318219596809E-2</c:v>
                  </c:pt>
                  <c:pt idx="4">
                    <c:v>3.0228127660624157E-2</c:v>
                  </c:pt>
                  <c:pt idx="5">
                    <c:v>1.5207554000566854E-2</c:v>
                  </c:pt>
                  <c:pt idx="6">
                    <c:v>2.0764868200502141E-2</c:v>
                  </c:pt>
                  <c:pt idx="7">
                    <c:v>5.4072589363122946E-2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yVal>
            <c:numRef>
              <c:f>'Nicht normalisiert'!$K$60:$K$67</c:f>
              <c:numCache>
                <c:formatCode>0.000</c:formatCode>
                <c:ptCount val="8"/>
                <c:pt idx="0">
                  <c:v>0.57529912345095136</c:v>
                </c:pt>
                <c:pt idx="1">
                  <c:v>0.7276685011016385</c:v>
                </c:pt>
                <c:pt idx="2">
                  <c:v>0.68768473960667043</c:v>
                </c:pt>
                <c:pt idx="3">
                  <c:v>0.67248107342316399</c:v>
                </c:pt>
                <c:pt idx="4">
                  <c:v>0.71127863070590802</c:v>
                </c:pt>
                <c:pt idx="5">
                  <c:v>0.72726345576087903</c:v>
                </c:pt>
                <c:pt idx="6">
                  <c:v>0.76622013799892141</c:v>
                </c:pt>
                <c:pt idx="7">
                  <c:v>0.80916941002444975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4B3-4F7A-8682-4008F57D1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Number of reactions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 1-PhOl</a:t>
                </a:r>
                <a:r>
                  <a:rPr lang="en-US" baseline="0"/>
                  <a:t> [mM]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2979400"/>
        <c:crosses val="autoZero"/>
        <c:crossBetween val="midCat"/>
        <c:majorUnit val="0.2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35579965004374448"/>
          <c:y val="6.3492042330694554E-2"/>
          <c:w val="0.33840069991251093"/>
          <c:h val="6.751120526227379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'Normalisiert zu IS'!$B$5:$B$10</c:f>
              <c:numCache>
                <c:formatCode>General</c:formatCode>
                <c:ptCount val="6"/>
                <c:pt idx="0">
                  <c:v>5</c:v>
                </c:pt>
                <c:pt idx="1">
                  <c:v>2.5</c:v>
                </c:pt>
                <c:pt idx="2">
                  <c:v>1.25</c:v>
                </c:pt>
                <c:pt idx="3">
                  <c:v>0.625</c:v>
                </c:pt>
                <c:pt idx="4">
                  <c:v>0.3125</c:v>
                </c:pt>
                <c:pt idx="5">
                  <c:v>0</c:v>
                </c:pt>
              </c:numCache>
            </c:numRef>
          </c:xVal>
          <c:yVal>
            <c:numRef>
              <c:f>'Normalisiert zu IS'!$F$5:$F$10</c:f>
              <c:numCache>
                <c:formatCode>General</c:formatCode>
                <c:ptCount val="6"/>
                <c:pt idx="0">
                  <c:v>0.99790328674086937</c:v>
                </c:pt>
                <c:pt idx="1">
                  <c:v>0.49277915997566968</c:v>
                </c:pt>
                <c:pt idx="2">
                  <c:v>0.24557877533256156</c:v>
                </c:pt>
                <c:pt idx="3">
                  <c:v>0.12155958222074299</c:v>
                </c:pt>
                <c:pt idx="4">
                  <c:v>6.3197482995393864E-2</c:v>
                </c:pt>
                <c:pt idx="5">
                  <c:v>1.1064344810144877E-2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F0-4D78-AF46-153D03222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Titel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Titel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'Normalisiert zu IS'!$I$16</c:f>
              <c:strCache>
                <c:ptCount val="1"/>
                <c:pt idx="0">
                  <c:v>Plasma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'Normalisiert zu IS'!$J$18:$J$25</c:f>
                <c:numCache>
                  <c:formatCode>General</c:formatCode>
                  <c:ptCount val="8"/>
                  <c:pt idx="0">
                    <c:v>1.4879737265259797E-2</c:v>
                  </c:pt>
                  <c:pt idx="1">
                    <c:v>1.0441164490642033E-2</c:v>
                  </c:pt>
                  <c:pt idx="2">
                    <c:v>3.0010588447843337E-3</c:v>
                  </c:pt>
                  <c:pt idx="3">
                    <c:v>3.114985244383299E-3</c:v>
                  </c:pt>
                  <c:pt idx="4">
                    <c:v>7.9425058938708323E-4</c:v>
                  </c:pt>
                  <c:pt idx="5">
                    <c:v>2.1139961497800351E-3</c:v>
                  </c:pt>
                  <c:pt idx="6">
                    <c:v>3.2572578111606156E-3</c:v>
                  </c:pt>
                  <c:pt idx="7">
                    <c:v>1.0524765874428259E-2</c:v>
                  </c:pt>
                </c:numCache>
              </c:numRef>
            </c:plus>
            <c:minus>
              <c:numRef>
                <c:f>'Normalisiert zu IS'!$J$18:$J$25</c:f>
                <c:numCache>
                  <c:formatCode>General</c:formatCode>
                  <c:ptCount val="8"/>
                  <c:pt idx="0">
                    <c:v>1.4879737265259797E-2</c:v>
                  </c:pt>
                  <c:pt idx="1">
                    <c:v>1.0441164490642033E-2</c:v>
                  </c:pt>
                  <c:pt idx="2">
                    <c:v>3.0010588447843337E-3</c:v>
                  </c:pt>
                  <c:pt idx="3">
                    <c:v>3.114985244383299E-3</c:v>
                  </c:pt>
                  <c:pt idx="4">
                    <c:v>7.9425058938708323E-4</c:v>
                  </c:pt>
                  <c:pt idx="5">
                    <c:v>2.1139961497800351E-3</c:v>
                  </c:pt>
                  <c:pt idx="6">
                    <c:v>3.2572578111606156E-3</c:v>
                  </c:pt>
                  <c:pt idx="7">
                    <c:v>1.0524765874428259E-2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yVal>
            <c:numRef>
              <c:f>'Normalisiert zu IS'!$I$18:$I$25</c:f>
              <c:numCache>
                <c:formatCode>0.000</c:formatCode>
                <c:ptCount val="8"/>
                <c:pt idx="0">
                  <c:v>0.11845520925673088</c:v>
                </c:pt>
                <c:pt idx="1">
                  <c:v>0.11732427109539108</c:v>
                </c:pt>
                <c:pt idx="2">
                  <c:v>0.12206039271002811</c:v>
                </c:pt>
                <c:pt idx="3">
                  <c:v>0.10778683642506033</c:v>
                </c:pt>
                <c:pt idx="4">
                  <c:v>0.11658398871639196</c:v>
                </c:pt>
                <c:pt idx="5">
                  <c:v>0.12264405730447975</c:v>
                </c:pt>
                <c:pt idx="6">
                  <c:v>0.12469759907759818</c:v>
                </c:pt>
                <c:pt idx="7">
                  <c:v>0.11894901075089696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6A-4E5F-8F27-A6FE653F318C}"/>
            </c:ext>
          </c:extLst>
        </c:ser>
        <c:ser>
          <c:idx val="1"/>
          <c:order val="1"/>
          <c:tx>
            <c:strRef>
              <c:f>'Normalisiert zu IS'!$K$16</c:f>
              <c:strCache>
                <c:ptCount val="1"/>
                <c:pt idx="0">
                  <c:v>H2O2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'Normalisiert zu IS'!$L$18:$L$25</c:f>
                <c:numCache>
                  <c:formatCode>General</c:formatCode>
                  <c:ptCount val="8"/>
                  <c:pt idx="0">
                    <c:v>3.4089740057609698E-3</c:v>
                  </c:pt>
                  <c:pt idx="1">
                    <c:v>3.3876590272218011E-3</c:v>
                  </c:pt>
                  <c:pt idx="2">
                    <c:v>1.8607566366466539E-3</c:v>
                  </c:pt>
                  <c:pt idx="3">
                    <c:v>5.9901715713987815E-3</c:v>
                  </c:pt>
                  <c:pt idx="4">
                    <c:v>5.8783566142048584E-3</c:v>
                  </c:pt>
                  <c:pt idx="5">
                    <c:v>3.6429025962243888E-3</c:v>
                  </c:pt>
                  <c:pt idx="6">
                    <c:v>4.8719532466034591E-3</c:v>
                  </c:pt>
                  <c:pt idx="7">
                    <c:v>1.3792468311754201E-2</c:v>
                  </c:pt>
                </c:numCache>
              </c:numRef>
            </c:plus>
            <c:minus>
              <c:numRef>
                <c:f>'Normalisiert zu IS'!$L$18:$L$25</c:f>
                <c:numCache>
                  <c:formatCode>General</c:formatCode>
                  <c:ptCount val="8"/>
                  <c:pt idx="0">
                    <c:v>3.4089740057609698E-3</c:v>
                  </c:pt>
                  <c:pt idx="1">
                    <c:v>3.3876590272218011E-3</c:v>
                  </c:pt>
                  <c:pt idx="2">
                    <c:v>1.8607566366466539E-3</c:v>
                  </c:pt>
                  <c:pt idx="3">
                    <c:v>5.9901715713987815E-3</c:v>
                  </c:pt>
                  <c:pt idx="4">
                    <c:v>5.8783566142048584E-3</c:v>
                  </c:pt>
                  <c:pt idx="5">
                    <c:v>3.6429025962243888E-3</c:v>
                  </c:pt>
                  <c:pt idx="6">
                    <c:v>4.8719532466034591E-3</c:v>
                  </c:pt>
                  <c:pt idx="7">
                    <c:v>1.3792468311754201E-2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yVal>
            <c:numRef>
              <c:f>'Normalisiert zu IS'!$K$18:$K$25</c:f>
              <c:numCache>
                <c:formatCode>0.000</c:formatCode>
                <c:ptCount val="8"/>
                <c:pt idx="0">
                  <c:v>0.1241494563709586</c:v>
                </c:pt>
                <c:pt idx="1">
                  <c:v>0.15489788198063231</c:v>
                </c:pt>
                <c:pt idx="2">
                  <c:v>0.1464998960176401</c:v>
                </c:pt>
                <c:pt idx="3">
                  <c:v>0.14209825027528708</c:v>
                </c:pt>
                <c:pt idx="4">
                  <c:v>0.15215179879989818</c:v>
                </c:pt>
                <c:pt idx="5">
                  <c:v>0.1541583939288807</c:v>
                </c:pt>
                <c:pt idx="6">
                  <c:v>0.1628887560072689</c:v>
                </c:pt>
                <c:pt idx="7">
                  <c:v>0.17337100182195184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F6A-4E5F-8F27-A6FE653F3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Number of reactions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Area 1-PhOl / Area IS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228698336475161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2979400"/>
        <c:crosses val="autoZero"/>
        <c:crossBetween val="midCat"/>
        <c:majorUnit val="5.000000000000001E-2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35579965004374448"/>
          <c:y val="6.3492042330694554E-2"/>
          <c:w val="0.33840069991251093"/>
          <c:h val="6.751120526227379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'Normalisiert zu IS'!$I$32</c:f>
              <c:strCache>
                <c:ptCount val="1"/>
                <c:pt idx="0">
                  <c:v>Plasma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'Normalisiert zu IS'!$J$34:$J$41</c:f>
                <c:numCache>
                  <c:formatCode>General</c:formatCode>
                  <c:ptCount val="8"/>
                  <c:pt idx="0">
                    <c:v>7.4977115376366116E-2</c:v>
                  </c:pt>
                  <c:pt idx="1">
                    <c:v>5.2611708172174219E-2</c:v>
                  </c:pt>
                  <c:pt idx="2">
                    <c:v>1.5121956204293739E-2</c:v>
                  </c:pt>
                  <c:pt idx="3">
                    <c:v>1.5696016932307294E-2</c:v>
                  </c:pt>
                  <c:pt idx="4">
                    <c:v>4.0021283317452257E-3</c:v>
                  </c:pt>
                  <c:pt idx="5">
                    <c:v>1.0652159403197765E-2</c:v>
                  </c:pt>
                  <c:pt idx="6">
                    <c:v>1.6412910413958995E-2</c:v>
                  </c:pt>
                  <c:pt idx="7">
                    <c:v>5.3032964978394707E-2</c:v>
                  </c:pt>
                </c:numCache>
              </c:numRef>
            </c:plus>
            <c:minus>
              <c:numRef>
                <c:f>'Normalisiert zu IS'!$J$34:$J$41</c:f>
                <c:numCache>
                  <c:formatCode>General</c:formatCode>
                  <c:ptCount val="8"/>
                  <c:pt idx="0">
                    <c:v>7.4977115376366116E-2</c:v>
                  </c:pt>
                  <c:pt idx="1">
                    <c:v>5.2611708172174219E-2</c:v>
                  </c:pt>
                  <c:pt idx="2">
                    <c:v>1.5121956204293739E-2</c:v>
                  </c:pt>
                  <c:pt idx="3">
                    <c:v>1.5696016932307294E-2</c:v>
                  </c:pt>
                  <c:pt idx="4">
                    <c:v>4.0021283317452257E-3</c:v>
                  </c:pt>
                  <c:pt idx="5">
                    <c:v>1.0652159403197765E-2</c:v>
                  </c:pt>
                  <c:pt idx="6">
                    <c:v>1.6412910413958995E-2</c:v>
                  </c:pt>
                  <c:pt idx="7">
                    <c:v>5.3032964978394707E-2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yVal>
            <c:numRef>
              <c:f>'Normalisiert zu IS'!$I$34:$I$41</c:f>
              <c:numCache>
                <c:formatCode>0.000</c:formatCode>
                <c:ptCount val="8"/>
                <c:pt idx="0">
                  <c:v>0.56580011826501908</c:v>
                </c:pt>
                <c:pt idx="1">
                  <c:v>0.56010146381335213</c:v>
                </c:pt>
                <c:pt idx="2">
                  <c:v>0.58396618201413653</c:v>
                </c:pt>
                <c:pt idx="3">
                  <c:v>0.51204353598007823</c:v>
                </c:pt>
                <c:pt idx="4">
                  <c:v>0.55637127447251644</c:v>
                </c:pt>
                <c:pt idx="5">
                  <c:v>0.58690719413412029</c:v>
                </c:pt>
                <c:pt idx="6">
                  <c:v>0.59725473157436515</c:v>
                </c:pt>
                <c:pt idx="7">
                  <c:v>0.56828832158078268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82-401A-91A5-6DC3D71EBC92}"/>
            </c:ext>
          </c:extLst>
        </c:ser>
        <c:ser>
          <c:idx val="1"/>
          <c:order val="1"/>
          <c:tx>
            <c:strRef>
              <c:f>'Normalisiert zu IS'!$K$32</c:f>
              <c:strCache>
                <c:ptCount val="1"/>
                <c:pt idx="0">
                  <c:v>H2O2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'Normalisiert zu IS'!$L$34:$L$41</c:f>
                <c:numCache>
                  <c:formatCode>General</c:formatCode>
                  <c:ptCount val="8"/>
                  <c:pt idx="0">
                    <c:v>1.1227051727187611E-2</c:v>
                  </c:pt>
                  <c:pt idx="1">
                    <c:v>1.1156853372427819E-2</c:v>
                  </c:pt>
                  <c:pt idx="2">
                    <c:v>6.1281813754036794E-3</c:v>
                  </c:pt>
                  <c:pt idx="3">
                    <c:v>1.9727919888262776E-2</c:v>
                  </c:pt>
                  <c:pt idx="4">
                    <c:v>1.9359670583290696E-2</c:v>
                  </c:pt>
                  <c:pt idx="5">
                    <c:v>1.1997467805797335E-2</c:v>
                  </c:pt>
                  <c:pt idx="6">
                    <c:v>1.6045200409161454E-2</c:v>
                  </c:pt>
                  <c:pt idx="7">
                    <c:v>4.5423859178736647E-2</c:v>
                  </c:pt>
                </c:numCache>
              </c:numRef>
            </c:plus>
            <c:minus>
              <c:numRef>
                <c:f>'Normalisiert zu IS'!$L$34:$L$41</c:f>
                <c:numCache>
                  <c:formatCode>General</c:formatCode>
                  <c:ptCount val="8"/>
                  <c:pt idx="0">
                    <c:v>1.1227051727187611E-2</c:v>
                  </c:pt>
                  <c:pt idx="1">
                    <c:v>1.1156853372427819E-2</c:v>
                  </c:pt>
                  <c:pt idx="2">
                    <c:v>6.1281813754036794E-3</c:v>
                  </c:pt>
                  <c:pt idx="3">
                    <c:v>1.9727919888262776E-2</c:v>
                  </c:pt>
                  <c:pt idx="4">
                    <c:v>1.9359670583290696E-2</c:v>
                  </c:pt>
                  <c:pt idx="5">
                    <c:v>1.1997467805797335E-2</c:v>
                  </c:pt>
                  <c:pt idx="6">
                    <c:v>1.6045200409161454E-2</c:v>
                  </c:pt>
                  <c:pt idx="7">
                    <c:v>4.5423859178736647E-2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yVal>
            <c:numRef>
              <c:f>'Normalisiert zu IS'!$K$34:$K$41</c:f>
              <c:numCache>
                <c:formatCode>0.000</c:formatCode>
                <c:ptCount val="8"/>
                <c:pt idx="0">
                  <c:v>0.38855732663877651</c:v>
                </c:pt>
                <c:pt idx="1">
                  <c:v>0.48982362091558646</c:v>
                </c:pt>
                <c:pt idx="2">
                  <c:v>0.46216584979401937</c:v>
                </c:pt>
                <c:pt idx="3">
                  <c:v>0.4476695513914386</c:v>
                </c:pt>
                <c:pt idx="4">
                  <c:v>0.48077972152968323</c:v>
                </c:pt>
                <c:pt idx="5">
                  <c:v>0.48738820468929017</c:v>
                </c:pt>
                <c:pt idx="6">
                  <c:v>0.51614061714110104</c:v>
                </c:pt>
                <c:pt idx="7">
                  <c:v>0.55066265097874867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82-401A-91A5-6DC3D71EB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Number of reactions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 1-PhOl</a:t>
                </a:r>
                <a:r>
                  <a:rPr lang="en-US" baseline="0"/>
                  <a:t> [mM]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2979400"/>
        <c:crosses val="autoZero"/>
        <c:crossBetween val="midCat"/>
        <c:majorUnit val="0.2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35579965004374448"/>
          <c:y val="6.3492042330694554E-2"/>
          <c:w val="0.33840069991251093"/>
          <c:h val="6.751120526227379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'Normalisiert zu IS'!$I$32</c:f>
              <c:strCache>
                <c:ptCount val="1"/>
                <c:pt idx="0">
                  <c:v>Plasma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'Normalisiert zu IS'!$J$34:$J$41</c:f>
                <c:numCache>
                  <c:formatCode>General</c:formatCode>
                  <c:ptCount val="8"/>
                  <c:pt idx="0">
                    <c:v>7.4977115376366116E-2</c:v>
                  </c:pt>
                  <c:pt idx="1">
                    <c:v>5.2611708172174219E-2</c:v>
                  </c:pt>
                  <c:pt idx="2">
                    <c:v>1.5121956204293739E-2</c:v>
                  </c:pt>
                  <c:pt idx="3">
                    <c:v>1.5696016932307294E-2</c:v>
                  </c:pt>
                  <c:pt idx="4">
                    <c:v>4.0021283317452257E-3</c:v>
                  </c:pt>
                  <c:pt idx="5">
                    <c:v>1.0652159403197765E-2</c:v>
                  </c:pt>
                  <c:pt idx="6">
                    <c:v>1.6412910413958995E-2</c:v>
                  </c:pt>
                  <c:pt idx="7">
                    <c:v>5.3032964978394707E-2</c:v>
                  </c:pt>
                </c:numCache>
              </c:numRef>
            </c:plus>
            <c:minus>
              <c:numRef>
                <c:f>'Normalisiert zu IS'!$J$34:$J$41</c:f>
                <c:numCache>
                  <c:formatCode>General</c:formatCode>
                  <c:ptCount val="8"/>
                  <c:pt idx="0">
                    <c:v>7.4977115376366116E-2</c:v>
                  </c:pt>
                  <c:pt idx="1">
                    <c:v>5.2611708172174219E-2</c:v>
                  </c:pt>
                  <c:pt idx="2">
                    <c:v>1.5121956204293739E-2</c:v>
                  </c:pt>
                  <c:pt idx="3">
                    <c:v>1.5696016932307294E-2</c:v>
                  </c:pt>
                  <c:pt idx="4">
                    <c:v>4.0021283317452257E-3</c:v>
                  </c:pt>
                  <c:pt idx="5">
                    <c:v>1.0652159403197765E-2</c:v>
                  </c:pt>
                  <c:pt idx="6">
                    <c:v>1.6412910413958995E-2</c:v>
                  </c:pt>
                  <c:pt idx="7">
                    <c:v>5.3032964978394707E-2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yVal>
            <c:numRef>
              <c:f>'Normalisiert zu IS'!$I$34:$I$41</c:f>
              <c:numCache>
                <c:formatCode>0.000</c:formatCode>
                <c:ptCount val="8"/>
                <c:pt idx="0">
                  <c:v>0.56580011826501908</c:v>
                </c:pt>
                <c:pt idx="1">
                  <c:v>0.56010146381335213</c:v>
                </c:pt>
                <c:pt idx="2">
                  <c:v>0.58396618201413653</c:v>
                </c:pt>
                <c:pt idx="3">
                  <c:v>0.51204353598007823</c:v>
                </c:pt>
                <c:pt idx="4">
                  <c:v>0.55637127447251644</c:v>
                </c:pt>
                <c:pt idx="5">
                  <c:v>0.58690719413412029</c:v>
                </c:pt>
                <c:pt idx="6">
                  <c:v>0.59725473157436515</c:v>
                </c:pt>
                <c:pt idx="7">
                  <c:v>0.56828832158078268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FAB-429C-B9F4-CE48819C914F}"/>
            </c:ext>
          </c:extLst>
        </c:ser>
        <c:ser>
          <c:idx val="1"/>
          <c:order val="1"/>
          <c:tx>
            <c:strRef>
              <c:f>'Normalisiert zu IS'!$K$32</c:f>
              <c:strCache>
                <c:ptCount val="1"/>
                <c:pt idx="0">
                  <c:v>H2O2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'Normalisiert zu IS'!$L$34:$L$41</c:f>
                <c:numCache>
                  <c:formatCode>General</c:formatCode>
                  <c:ptCount val="8"/>
                  <c:pt idx="0">
                    <c:v>1.1227051727187611E-2</c:v>
                  </c:pt>
                  <c:pt idx="1">
                    <c:v>1.1156853372427819E-2</c:v>
                  </c:pt>
                  <c:pt idx="2">
                    <c:v>6.1281813754036794E-3</c:v>
                  </c:pt>
                  <c:pt idx="3">
                    <c:v>1.9727919888262776E-2</c:v>
                  </c:pt>
                  <c:pt idx="4">
                    <c:v>1.9359670583290696E-2</c:v>
                  </c:pt>
                  <c:pt idx="5">
                    <c:v>1.1997467805797335E-2</c:v>
                  </c:pt>
                  <c:pt idx="6">
                    <c:v>1.6045200409161454E-2</c:v>
                  </c:pt>
                  <c:pt idx="7">
                    <c:v>4.5423859178736647E-2</c:v>
                  </c:pt>
                </c:numCache>
              </c:numRef>
            </c:plus>
            <c:minus>
              <c:numRef>
                <c:f>'Normalisiert zu IS'!$L$34:$L$41</c:f>
                <c:numCache>
                  <c:formatCode>General</c:formatCode>
                  <c:ptCount val="8"/>
                  <c:pt idx="0">
                    <c:v>1.1227051727187611E-2</c:v>
                  </c:pt>
                  <c:pt idx="1">
                    <c:v>1.1156853372427819E-2</c:v>
                  </c:pt>
                  <c:pt idx="2">
                    <c:v>6.1281813754036794E-3</c:v>
                  </c:pt>
                  <c:pt idx="3">
                    <c:v>1.9727919888262776E-2</c:v>
                  </c:pt>
                  <c:pt idx="4">
                    <c:v>1.9359670583290696E-2</c:v>
                  </c:pt>
                  <c:pt idx="5">
                    <c:v>1.1997467805797335E-2</c:v>
                  </c:pt>
                  <c:pt idx="6">
                    <c:v>1.6045200409161454E-2</c:v>
                  </c:pt>
                  <c:pt idx="7">
                    <c:v>4.5423859178736647E-2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yVal>
            <c:numRef>
              <c:f>'Normalisiert zu IS'!$K$34:$K$41</c:f>
              <c:numCache>
                <c:formatCode>0.000</c:formatCode>
                <c:ptCount val="8"/>
                <c:pt idx="0">
                  <c:v>0.38855732663877651</c:v>
                </c:pt>
                <c:pt idx="1">
                  <c:v>0.48982362091558646</c:v>
                </c:pt>
                <c:pt idx="2">
                  <c:v>0.46216584979401937</c:v>
                </c:pt>
                <c:pt idx="3">
                  <c:v>0.4476695513914386</c:v>
                </c:pt>
                <c:pt idx="4">
                  <c:v>0.48077972152968323</c:v>
                </c:pt>
                <c:pt idx="5">
                  <c:v>0.48738820468929017</c:v>
                </c:pt>
                <c:pt idx="6">
                  <c:v>0.51614061714110104</c:v>
                </c:pt>
                <c:pt idx="7">
                  <c:v>0.55066265097874867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FAB-429C-B9F4-CE48819C9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Number of reactions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(</a:t>
                </a:r>
                <a:r>
                  <a:rPr lang="en-US" b="1" i="1"/>
                  <a:t>R</a:t>
                </a:r>
                <a:r>
                  <a:rPr lang="en-US" b="1"/>
                  <a:t>)-1-PhOl</a:t>
                </a:r>
                <a:r>
                  <a:rPr lang="en-US" b="1" baseline="0"/>
                  <a:t> </a:t>
                </a:r>
                <a:r>
                  <a:rPr lang="en-US" baseline="0"/>
                  <a:t>[mM]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2340693375082869E-2"/>
              <c:y val="0.271597959722381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2979400"/>
        <c:crosses val="autoZero"/>
        <c:crossBetween val="midCat"/>
        <c:majorUnit val="0.2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5579965004374448"/>
          <c:y val="6.3492042330694554E-2"/>
          <c:w val="0.23997356937653852"/>
          <c:h val="6.751120526227379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3261920384951881"/>
                  <c:y val="-3.719567147584169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'Nicht normalisiert'!$B$5:$B$10</c:f>
              <c:numCache>
                <c:formatCode>General</c:formatCode>
                <c:ptCount val="6"/>
                <c:pt idx="0">
                  <c:v>5</c:v>
                </c:pt>
                <c:pt idx="1">
                  <c:v>2.5</c:v>
                </c:pt>
                <c:pt idx="2">
                  <c:v>1.25</c:v>
                </c:pt>
                <c:pt idx="3">
                  <c:v>0.625</c:v>
                </c:pt>
                <c:pt idx="4">
                  <c:v>0.3125</c:v>
                </c:pt>
                <c:pt idx="5">
                  <c:v>0</c:v>
                </c:pt>
              </c:numCache>
            </c:numRef>
          </c:xVal>
          <c:yVal>
            <c:numRef>
              <c:f>'Nicht normalisiert'!$L$5:$L$10</c:f>
              <c:numCache>
                <c:formatCode>General</c:formatCode>
                <c:ptCount val="6"/>
                <c:pt idx="0">
                  <c:v>115871.66666666667</c:v>
                </c:pt>
                <c:pt idx="1">
                  <c:v>56099</c:v>
                </c:pt>
                <c:pt idx="2">
                  <c:v>27923</c:v>
                </c:pt>
                <c:pt idx="3">
                  <c:v>13709.333333333334</c:v>
                </c:pt>
                <c:pt idx="4">
                  <c:v>7140.666666666667</c:v>
                </c:pt>
                <c:pt idx="5">
                  <c:v>1225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C35-4E6D-8F17-BFC8B6E8C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</a:t>
                </a:r>
                <a:r>
                  <a:rPr lang="en-US" baseline="0"/>
                  <a:t> 1-PhOl [mM]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Area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295275</xdr:colOff>
      <xdr:row>0</xdr:row>
      <xdr:rowOff>66674</xdr:rowOff>
    </xdr:from>
    <xdr:to>
      <xdr:col>20</xdr:col>
      <xdr:colOff>600075</xdr:colOff>
      <xdr:row>16</xdr:row>
      <xdr:rowOff>19050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323850</xdr:colOff>
      <xdr:row>17</xdr:row>
      <xdr:rowOff>47625</xdr:rowOff>
    </xdr:from>
    <xdr:to>
      <xdr:col>21</xdr:col>
      <xdr:colOff>19050</xdr:colOff>
      <xdr:row>33</xdr:row>
      <xdr:rowOff>1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285750</xdr:colOff>
      <xdr:row>57</xdr:row>
      <xdr:rowOff>38100</xdr:rowOff>
    </xdr:from>
    <xdr:to>
      <xdr:col>19</xdr:col>
      <xdr:colOff>590550</xdr:colOff>
      <xdr:row>72</xdr:row>
      <xdr:rowOff>180976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0</xdr:row>
      <xdr:rowOff>0</xdr:rowOff>
    </xdr:from>
    <xdr:to>
      <xdr:col>15</xdr:col>
      <xdr:colOff>476250</xdr:colOff>
      <xdr:row>14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200025</xdr:colOff>
      <xdr:row>14</xdr:row>
      <xdr:rowOff>66675</xdr:rowOff>
    </xdr:from>
    <xdr:to>
      <xdr:col>19</xdr:col>
      <xdr:colOff>504825</xdr:colOff>
      <xdr:row>30</xdr:row>
      <xdr:rowOff>19051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200025</xdr:colOff>
      <xdr:row>30</xdr:row>
      <xdr:rowOff>95250</xdr:rowOff>
    </xdr:from>
    <xdr:to>
      <xdr:col>19</xdr:col>
      <xdr:colOff>504825</xdr:colOff>
      <xdr:row>46</xdr:row>
      <xdr:rowOff>47626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171450</xdr:rowOff>
    </xdr:from>
    <xdr:to>
      <xdr:col>6</xdr:col>
      <xdr:colOff>147205</xdr:colOff>
      <xdr:row>16</xdr:row>
      <xdr:rowOff>123826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18</xdr:row>
      <xdr:rowOff>104774</xdr:rowOff>
    </xdr:from>
    <xdr:to>
      <xdr:col>7</xdr:col>
      <xdr:colOff>552450</xdr:colOff>
      <xdr:row>34</xdr:row>
      <xdr:rowOff>57150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4"/>
  <sheetViews>
    <sheetView topLeftCell="B28" workbookViewId="0">
      <selection activeCell="B1" sqref="B1:W17"/>
    </sheetView>
  </sheetViews>
  <sheetFormatPr baseColWidth="10" defaultColWidth="9.140625" defaultRowHeight="15" x14ac:dyDescent="0.25"/>
  <cols>
    <col min="2" max="2" width="17.42578125" bestFit="1" customWidth="1"/>
    <col min="12" max="12" width="11.140625" bestFit="1" customWidth="1"/>
  </cols>
  <sheetData>
    <row r="1" spans="2:13" x14ac:dyDescent="0.25">
      <c r="B1" s="12" t="s">
        <v>10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x14ac:dyDescent="0.2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2:13" x14ac:dyDescent="0.25">
      <c r="B3" s="1"/>
      <c r="C3" s="14" t="s">
        <v>3</v>
      </c>
      <c r="D3" s="14"/>
      <c r="E3" s="14"/>
      <c r="F3" s="14" t="s">
        <v>4</v>
      </c>
      <c r="G3" s="14"/>
      <c r="H3" s="14"/>
      <c r="I3" s="14" t="s">
        <v>5</v>
      </c>
      <c r="J3" s="14"/>
      <c r="K3" s="14"/>
      <c r="L3" s="2" t="s">
        <v>8</v>
      </c>
      <c r="M3" s="2" t="s">
        <v>7</v>
      </c>
    </row>
    <row r="4" spans="2:13" x14ac:dyDescent="0.25">
      <c r="B4" s="1" t="s">
        <v>25</v>
      </c>
      <c r="C4" s="1" t="s">
        <v>0</v>
      </c>
      <c r="D4" s="1" t="s">
        <v>1</v>
      </c>
      <c r="E4" s="1" t="s">
        <v>2</v>
      </c>
      <c r="F4" s="1" t="s">
        <v>0</v>
      </c>
      <c r="G4" s="1" t="s">
        <v>1</v>
      </c>
      <c r="H4" s="1" t="s">
        <v>2</v>
      </c>
      <c r="I4" s="1" t="s">
        <v>0</v>
      </c>
      <c r="J4" s="1" t="s">
        <v>1</v>
      </c>
      <c r="K4" s="1" t="s">
        <v>2</v>
      </c>
      <c r="L4" s="2"/>
      <c r="M4" s="2"/>
    </row>
    <row r="5" spans="2:13" x14ac:dyDescent="0.25">
      <c r="B5" s="1">
        <v>5</v>
      </c>
      <c r="C5" s="1">
        <v>112993</v>
      </c>
      <c r="D5" s="1">
        <v>114368</v>
      </c>
      <c r="E5" s="1">
        <v>118652</v>
      </c>
      <c r="F5" s="1">
        <v>110763</v>
      </c>
      <c r="G5" s="1">
        <v>110760</v>
      </c>
      <c r="H5" s="1">
        <v>113856</v>
      </c>
      <c r="I5" s="1">
        <v>123859</v>
      </c>
      <c r="J5" s="1">
        <v>124155</v>
      </c>
      <c r="K5" s="1">
        <v>115911</v>
      </c>
      <c r="L5" s="2">
        <f t="shared" ref="L5:L10" si="0">AVERAGE(C5,F5,I5)</f>
        <v>115871.66666666667</v>
      </c>
      <c r="M5" s="2">
        <f t="shared" ref="M5:M10" si="1">_xlfn.STDEV.P(C5,F5,I5)</f>
        <v>5720.8009540234452</v>
      </c>
    </row>
    <row r="6" spans="2:13" x14ac:dyDescent="0.25">
      <c r="B6" s="1">
        <v>2.5</v>
      </c>
      <c r="C6" s="1">
        <v>52378</v>
      </c>
      <c r="D6" s="1">
        <v>52184</v>
      </c>
      <c r="E6" s="1">
        <v>113913</v>
      </c>
      <c r="F6" s="1">
        <v>53462</v>
      </c>
      <c r="G6" s="1">
        <v>53887</v>
      </c>
      <c r="H6" s="1">
        <v>112005</v>
      </c>
      <c r="I6" s="1">
        <v>62457</v>
      </c>
      <c r="J6" s="1">
        <v>63086</v>
      </c>
      <c r="K6" s="1">
        <v>115402</v>
      </c>
      <c r="L6" s="2">
        <f t="shared" si="0"/>
        <v>56099</v>
      </c>
      <c r="M6" s="2">
        <f t="shared" si="1"/>
        <v>4517.5131064189145</v>
      </c>
    </row>
    <row r="7" spans="2:13" x14ac:dyDescent="0.25">
      <c r="B7" s="1">
        <v>1.25</v>
      </c>
      <c r="C7" s="1">
        <v>26199</v>
      </c>
      <c r="D7" s="1">
        <v>26381</v>
      </c>
      <c r="E7" s="1">
        <v>111429</v>
      </c>
      <c r="F7" s="1">
        <v>26579</v>
      </c>
      <c r="G7" s="1">
        <v>26730</v>
      </c>
      <c r="H7" s="1">
        <v>113410</v>
      </c>
      <c r="I7" s="1">
        <v>30991</v>
      </c>
      <c r="J7" s="1">
        <v>30907</v>
      </c>
      <c r="K7" s="1">
        <v>115960</v>
      </c>
      <c r="L7" s="2">
        <f t="shared" si="0"/>
        <v>27923</v>
      </c>
      <c r="M7" s="2">
        <f t="shared" si="1"/>
        <v>2174.9433709103018</v>
      </c>
    </row>
    <row r="8" spans="2:13" x14ac:dyDescent="0.25">
      <c r="B8" s="1">
        <f>B7/2</f>
        <v>0.625</v>
      </c>
      <c r="C8" s="1">
        <v>11945</v>
      </c>
      <c r="D8" s="1">
        <v>12014</v>
      </c>
      <c r="E8" s="1">
        <v>114814</v>
      </c>
      <c r="F8" s="1">
        <v>13887</v>
      </c>
      <c r="G8" s="1">
        <v>13717</v>
      </c>
      <c r="H8" s="1">
        <v>112180</v>
      </c>
      <c r="I8" s="1">
        <v>15296</v>
      </c>
      <c r="J8" s="1">
        <v>15506</v>
      </c>
      <c r="K8" s="1">
        <v>111773</v>
      </c>
      <c r="L8" s="2">
        <f t="shared" si="0"/>
        <v>13709.333333333334</v>
      </c>
      <c r="M8" s="2">
        <f t="shared" si="1"/>
        <v>1373.7962811939119</v>
      </c>
    </row>
    <row r="9" spans="2:13" x14ac:dyDescent="0.25">
      <c r="B9" s="1">
        <f>B8/2</f>
        <v>0.3125</v>
      </c>
      <c r="C9" s="1">
        <v>7174</v>
      </c>
      <c r="D9" s="1">
        <v>7202</v>
      </c>
      <c r="E9" s="1">
        <v>110293</v>
      </c>
      <c r="F9" s="1">
        <v>6651</v>
      </c>
      <c r="G9" s="1">
        <v>7460</v>
      </c>
      <c r="H9" s="1">
        <v>112978</v>
      </c>
      <c r="I9" s="1">
        <v>7597</v>
      </c>
      <c r="J9" s="1">
        <v>7518</v>
      </c>
      <c r="K9" s="1">
        <v>115671</v>
      </c>
      <c r="L9" s="2">
        <f t="shared" si="0"/>
        <v>7140.666666666667</v>
      </c>
      <c r="M9" s="2">
        <f t="shared" si="1"/>
        <v>386.9214677712032</v>
      </c>
    </row>
    <row r="10" spans="2:13" x14ac:dyDescent="0.25">
      <c r="B10" s="1">
        <v>0</v>
      </c>
      <c r="C10" s="1">
        <v>0</v>
      </c>
      <c r="D10" s="1">
        <v>0</v>
      </c>
      <c r="E10" s="1">
        <v>118393</v>
      </c>
      <c r="F10" s="1">
        <v>3675</v>
      </c>
      <c r="G10" s="1">
        <v>3614</v>
      </c>
      <c r="H10" s="1">
        <v>110716</v>
      </c>
      <c r="I10" s="1">
        <v>0</v>
      </c>
      <c r="J10" s="1">
        <v>0</v>
      </c>
      <c r="K10" s="1">
        <v>114943</v>
      </c>
      <c r="L10" s="2">
        <f t="shared" si="0"/>
        <v>1225</v>
      </c>
      <c r="M10" s="2">
        <f t="shared" si="1"/>
        <v>1732.4116139070413</v>
      </c>
    </row>
    <row r="12" spans="2:13" x14ac:dyDescent="0.25">
      <c r="B12" t="s">
        <v>23</v>
      </c>
      <c r="C12">
        <f>SLOPE(L5:L10,B5:B10)</f>
        <v>23042.687803379413</v>
      </c>
    </row>
    <row r="13" spans="2:13" x14ac:dyDescent="0.25">
      <c r="B13" t="s">
        <v>24</v>
      </c>
      <c r="C13">
        <f>INTERCEPT(L5:L10,B5:B10)</f>
        <v>-209.56190476189659</v>
      </c>
    </row>
    <row r="15" spans="2:13" x14ac:dyDescent="0.25">
      <c r="C15" s="11">
        <v>1</v>
      </c>
      <c r="D15" s="11"/>
      <c r="E15" s="11"/>
      <c r="F15" s="11"/>
      <c r="G15" s="11"/>
      <c r="H15" s="11"/>
      <c r="I15" t="s">
        <v>21</v>
      </c>
      <c r="K15" t="s">
        <v>22</v>
      </c>
    </row>
    <row r="16" spans="2:13" x14ac:dyDescent="0.25">
      <c r="C16" t="s">
        <v>11</v>
      </c>
      <c r="D16" t="s">
        <v>12</v>
      </c>
      <c r="E16" t="s">
        <v>13</v>
      </c>
      <c r="F16" t="s">
        <v>14</v>
      </c>
      <c r="G16" t="s">
        <v>15</v>
      </c>
      <c r="H16" t="s">
        <v>16</v>
      </c>
      <c r="I16" t="s">
        <v>17</v>
      </c>
      <c r="J16" t="s">
        <v>19</v>
      </c>
      <c r="K16" t="s">
        <v>18</v>
      </c>
      <c r="L16" t="s">
        <v>20</v>
      </c>
    </row>
    <row r="17" spans="2:12" x14ac:dyDescent="0.25">
      <c r="B17" s="1" t="s">
        <v>0</v>
      </c>
      <c r="C17">
        <v>11357</v>
      </c>
      <c r="D17">
        <v>12250</v>
      </c>
      <c r="E17">
        <v>15042</v>
      </c>
      <c r="F17">
        <v>13956</v>
      </c>
      <c r="G17">
        <v>13118</v>
      </c>
      <c r="H17">
        <v>13324</v>
      </c>
      <c r="I17">
        <f>AVERAGE(C17:E17)</f>
        <v>12883</v>
      </c>
      <c r="J17">
        <f>_xlfn.STDEV.P(C17:E17)</f>
        <v>1569.5695800653968</v>
      </c>
      <c r="K17">
        <f>AVERAGE(F17:H17)</f>
        <v>13466</v>
      </c>
      <c r="L17">
        <f>_xlfn.STDEV.P(F17:H17)</f>
        <v>356.54265756942277</v>
      </c>
    </row>
    <row r="18" spans="2:12" x14ac:dyDescent="0.25">
      <c r="B18" s="1" t="s">
        <v>1</v>
      </c>
      <c r="C18">
        <v>1092</v>
      </c>
      <c r="D18">
        <v>1099</v>
      </c>
      <c r="E18">
        <v>1510</v>
      </c>
      <c r="F18">
        <v>1195</v>
      </c>
      <c r="G18">
        <v>0</v>
      </c>
      <c r="H18">
        <v>1269</v>
      </c>
    </row>
    <row r="19" spans="2:12" x14ac:dyDescent="0.25">
      <c r="B19" s="1" t="s">
        <v>2</v>
      </c>
      <c r="C19">
        <v>107837</v>
      </c>
      <c r="D19">
        <v>110570</v>
      </c>
      <c r="E19">
        <v>108014</v>
      </c>
      <c r="F19">
        <v>108422</v>
      </c>
      <c r="G19">
        <v>108832</v>
      </c>
      <c r="H19">
        <v>108154</v>
      </c>
    </row>
    <row r="20" spans="2:12" x14ac:dyDescent="0.25">
      <c r="C20" s="11">
        <v>2</v>
      </c>
      <c r="D20" s="11"/>
      <c r="E20" s="11"/>
      <c r="F20" s="11"/>
      <c r="G20" s="11"/>
      <c r="H20" s="11"/>
    </row>
    <row r="21" spans="2:12" x14ac:dyDescent="0.25">
      <c r="C21" t="s">
        <v>11</v>
      </c>
      <c r="D21" t="s">
        <v>12</v>
      </c>
      <c r="E21" t="s">
        <v>13</v>
      </c>
      <c r="F21" t="s">
        <v>14</v>
      </c>
      <c r="G21" t="s">
        <v>15</v>
      </c>
      <c r="H21" t="s">
        <v>16</v>
      </c>
      <c r="I21" t="s">
        <v>17</v>
      </c>
      <c r="J21" t="s">
        <v>19</v>
      </c>
      <c r="K21" t="s">
        <v>18</v>
      </c>
      <c r="L21" t="s">
        <v>20</v>
      </c>
    </row>
    <row r="22" spans="2:12" x14ac:dyDescent="0.25">
      <c r="B22" s="1" t="s">
        <v>0</v>
      </c>
      <c r="C22">
        <v>11857</v>
      </c>
      <c r="D22">
        <v>12540</v>
      </c>
      <c r="E22">
        <v>14398</v>
      </c>
      <c r="F22">
        <v>16436</v>
      </c>
      <c r="G22">
        <v>17512</v>
      </c>
      <c r="H22">
        <v>16983</v>
      </c>
      <c r="I22">
        <f>AVERAGE(C22:E22)</f>
        <v>12931.666666666666</v>
      </c>
      <c r="J22">
        <f>_xlfn.STDEV.P(C22:E22)</f>
        <v>1073.6921760397106</v>
      </c>
      <c r="K22">
        <f>AVERAGE(F22:H22)</f>
        <v>16977</v>
      </c>
      <c r="L22">
        <f>_xlfn.STDEV.P(F22:H22)</f>
        <v>439.29564835844513</v>
      </c>
    </row>
    <row r="23" spans="2:12" x14ac:dyDescent="0.25">
      <c r="B23" s="1" t="s">
        <v>1</v>
      </c>
      <c r="C23">
        <v>1303</v>
      </c>
      <c r="D23">
        <v>1608</v>
      </c>
      <c r="E23">
        <v>1358</v>
      </c>
      <c r="F23">
        <v>1603</v>
      </c>
      <c r="G23">
        <v>1168</v>
      </c>
      <c r="H23">
        <v>1041</v>
      </c>
    </row>
    <row r="24" spans="2:12" x14ac:dyDescent="0.25">
      <c r="B24" s="1" t="s">
        <v>2</v>
      </c>
      <c r="C24">
        <v>110985</v>
      </c>
      <c r="D24">
        <v>110417</v>
      </c>
      <c r="E24">
        <v>109433</v>
      </c>
      <c r="F24">
        <v>108825</v>
      </c>
      <c r="G24">
        <v>109944</v>
      </c>
      <c r="H24">
        <v>110007</v>
      </c>
    </row>
    <row r="25" spans="2:12" x14ac:dyDescent="0.25">
      <c r="C25" s="11">
        <v>3</v>
      </c>
      <c r="D25" s="11"/>
      <c r="E25" s="11"/>
      <c r="F25" s="11"/>
      <c r="G25" s="11"/>
      <c r="H25" s="11"/>
    </row>
    <row r="26" spans="2:12" x14ac:dyDescent="0.25">
      <c r="C26" t="s">
        <v>11</v>
      </c>
      <c r="D26" t="s">
        <v>12</v>
      </c>
      <c r="E26" t="s">
        <v>13</v>
      </c>
      <c r="F26" t="s">
        <v>14</v>
      </c>
      <c r="G26" t="s">
        <v>15</v>
      </c>
      <c r="H26" t="s">
        <v>16</v>
      </c>
      <c r="I26" t="s">
        <v>17</v>
      </c>
      <c r="J26" t="s">
        <v>19</v>
      </c>
      <c r="K26" t="s">
        <v>18</v>
      </c>
      <c r="L26" t="s">
        <v>20</v>
      </c>
    </row>
    <row r="27" spans="2:12" x14ac:dyDescent="0.25">
      <c r="B27" s="1" t="s">
        <v>0</v>
      </c>
      <c r="C27">
        <v>13995</v>
      </c>
      <c r="D27">
        <v>13830</v>
      </c>
      <c r="E27">
        <v>13598</v>
      </c>
      <c r="F27">
        <v>15709</v>
      </c>
      <c r="G27">
        <v>16079</v>
      </c>
      <c r="H27">
        <v>16379</v>
      </c>
      <c r="I27">
        <f>AVERAGE(C27:E27)</f>
        <v>13807.666666666666</v>
      </c>
      <c r="J27">
        <f>_xlfn.STDEV.P(C27:E27)</f>
        <v>162.84211849382072</v>
      </c>
      <c r="K27">
        <f>AVERAGE(F27:H27)</f>
        <v>16055.666666666666</v>
      </c>
      <c r="L27">
        <f>_xlfn.STDEV.P(F27:H27)</f>
        <v>274.02351886086143</v>
      </c>
    </row>
    <row r="28" spans="2:12" x14ac:dyDescent="0.25">
      <c r="B28" s="1" t="s">
        <v>1</v>
      </c>
      <c r="C28">
        <v>1114</v>
      </c>
      <c r="D28">
        <v>1394</v>
      </c>
      <c r="E28">
        <v>1409</v>
      </c>
      <c r="F28">
        <v>1180</v>
      </c>
      <c r="G28">
        <v>1119</v>
      </c>
      <c r="H28">
        <v>1099</v>
      </c>
    </row>
    <row r="29" spans="2:12" x14ac:dyDescent="0.25">
      <c r="B29" s="1" t="s">
        <v>2</v>
      </c>
      <c r="C29">
        <v>110804</v>
      </c>
      <c r="D29">
        <v>115259</v>
      </c>
      <c r="E29">
        <v>113424</v>
      </c>
      <c r="F29">
        <v>109010</v>
      </c>
      <c r="G29">
        <v>109567</v>
      </c>
      <c r="H29">
        <v>110190</v>
      </c>
    </row>
    <row r="30" spans="2:12" x14ac:dyDescent="0.25">
      <c r="C30" s="11">
        <v>4</v>
      </c>
      <c r="D30" s="11"/>
      <c r="E30" s="11"/>
      <c r="F30" s="11"/>
      <c r="G30" s="11"/>
      <c r="H30" s="11"/>
    </row>
    <row r="31" spans="2:12" x14ac:dyDescent="0.25">
      <c r="C31" t="s">
        <v>11</v>
      </c>
      <c r="D31" t="s">
        <v>12</v>
      </c>
      <c r="E31" t="s">
        <v>13</v>
      </c>
      <c r="F31" t="s">
        <v>14</v>
      </c>
      <c r="G31" t="s">
        <v>15</v>
      </c>
      <c r="H31" t="s">
        <v>16</v>
      </c>
      <c r="I31" t="s">
        <v>17</v>
      </c>
      <c r="J31" t="s">
        <v>19</v>
      </c>
      <c r="K31" t="s">
        <v>18</v>
      </c>
      <c r="L31" t="s">
        <v>20</v>
      </c>
    </row>
    <row r="32" spans="2:12" x14ac:dyDescent="0.25">
      <c r="B32" s="1" t="s">
        <v>0</v>
      </c>
      <c r="C32">
        <v>12249</v>
      </c>
      <c r="D32">
        <v>12039</v>
      </c>
      <c r="E32">
        <v>11364</v>
      </c>
      <c r="F32">
        <v>15377</v>
      </c>
      <c r="G32">
        <v>16646</v>
      </c>
      <c r="H32">
        <v>15093</v>
      </c>
      <c r="I32">
        <f>AVERAGE(C32:E32)</f>
        <v>11884</v>
      </c>
      <c r="J32">
        <f>_xlfn.STDEV.P(C32:E32)</f>
        <v>377.55794257305723</v>
      </c>
      <c r="K32">
        <f>AVERAGE(F32:H32)</f>
        <v>15705.333333333334</v>
      </c>
      <c r="L32">
        <f>_xlfn.STDEV.P(F32:H32)</f>
        <v>675.18112796164223</v>
      </c>
    </row>
    <row r="33" spans="2:12" x14ac:dyDescent="0.25">
      <c r="B33" s="1" t="s">
        <v>1</v>
      </c>
      <c r="C33">
        <v>1115</v>
      </c>
      <c r="D33">
        <v>1019</v>
      </c>
      <c r="E33">
        <v>1697</v>
      </c>
      <c r="F33">
        <v>1402</v>
      </c>
      <c r="G33">
        <v>1331</v>
      </c>
      <c r="H33">
        <v>0</v>
      </c>
    </row>
    <row r="34" spans="2:12" x14ac:dyDescent="0.25">
      <c r="B34" s="1" t="s">
        <v>2</v>
      </c>
      <c r="C34">
        <v>111578</v>
      </c>
      <c r="D34">
        <v>109254</v>
      </c>
      <c r="E34">
        <v>109916</v>
      </c>
      <c r="F34">
        <v>110637</v>
      </c>
      <c r="G34">
        <v>110621</v>
      </c>
      <c r="H34">
        <v>110304</v>
      </c>
    </row>
    <row r="35" spans="2:12" x14ac:dyDescent="0.25">
      <c r="C35" s="11">
        <v>5</v>
      </c>
      <c r="D35" s="11"/>
      <c r="E35" s="11"/>
      <c r="F35" s="11"/>
      <c r="G35" s="11"/>
      <c r="H35" s="11"/>
    </row>
    <row r="36" spans="2:12" x14ac:dyDescent="0.25">
      <c r="C36" t="s">
        <v>11</v>
      </c>
      <c r="D36" t="s">
        <v>12</v>
      </c>
      <c r="E36" t="s">
        <v>13</v>
      </c>
      <c r="F36" t="s">
        <v>14</v>
      </c>
      <c r="G36" t="s">
        <v>15</v>
      </c>
      <c r="H36" t="s">
        <v>16</v>
      </c>
      <c r="I36" t="s">
        <v>17</v>
      </c>
      <c r="J36" t="s">
        <v>19</v>
      </c>
      <c r="K36" t="s">
        <v>18</v>
      </c>
      <c r="L36" t="s">
        <v>20</v>
      </c>
    </row>
    <row r="37" spans="2:12" x14ac:dyDescent="0.25">
      <c r="B37" s="1" t="s">
        <v>0</v>
      </c>
      <c r="C37">
        <v>12832</v>
      </c>
      <c r="D37">
        <v>12794</v>
      </c>
      <c r="E37">
        <v>12627</v>
      </c>
      <c r="F37">
        <v>16563</v>
      </c>
      <c r="G37">
        <v>15765</v>
      </c>
      <c r="H37">
        <v>17470</v>
      </c>
      <c r="I37">
        <f>AVERAGE(C37:E37)</f>
        <v>12751</v>
      </c>
      <c r="J37">
        <f>_xlfn.STDEV.P(C37:E37)</f>
        <v>89.043060744039266</v>
      </c>
      <c r="K37">
        <f>AVERAGE(F37:H37)</f>
        <v>16599.333333333332</v>
      </c>
      <c r="L37">
        <f>_xlfn.STDEV.P(F37:H37)</f>
        <v>696.53730856446032</v>
      </c>
    </row>
    <row r="38" spans="2:12" x14ac:dyDescent="0.25">
      <c r="B38" s="1" t="s">
        <v>1</v>
      </c>
      <c r="C38">
        <v>1298</v>
      </c>
      <c r="D38">
        <v>1153</v>
      </c>
      <c r="E38">
        <v>1052</v>
      </c>
      <c r="F38">
        <v>1200</v>
      </c>
      <c r="G38">
        <v>1101</v>
      </c>
      <c r="H38">
        <v>1515</v>
      </c>
    </row>
    <row r="39" spans="2:12" x14ac:dyDescent="0.25">
      <c r="B39" s="1" t="s">
        <v>2</v>
      </c>
      <c r="C39">
        <v>109395</v>
      </c>
      <c r="D39">
        <v>109373</v>
      </c>
      <c r="E39">
        <v>109347</v>
      </c>
      <c r="F39">
        <v>108742</v>
      </c>
      <c r="G39">
        <v>108820</v>
      </c>
      <c r="H39">
        <v>109689</v>
      </c>
    </row>
    <row r="40" spans="2:12" x14ac:dyDescent="0.25">
      <c r="C40" s="11">
        <v>6</v>
      </c>
      <c r="D40" s="11"/>
      <c r="E40" s="11"/>
      <c r="F40" s="11"/>
      <c r="G40" s="11"/>
      <c r="H40" s="11"/>
    </row>
    <row r="41" spans="2:12" x14ac:dyDescent="0.25">
      <c r="C41" t="s">
        <v>11</v>
      </c>
      <c r="D41" t="s">
        <v>12</v>
      </c>
      <c r="E41" t="s">
        <v>13</v>
      </c>
      <c r="F41" t="s">
        <v>14</v>
      </c>
      <c r="G41" t="s">
        <v>15</v>
      </c>
      <c r="H41" t="s">
        <v>16</v>
      </c>
      <c r="I41" t="s">
        <v>17</v>
      </c>
      <c r="J41" t="s">
        <v>19</v>
      </c>
      <c r="K41" t="s">
        <v>18</v>
      </c>
      <c r="L41" t="s">
        <v>20</v>
      </c>
    </row>
    <row r="42" spans="2:12" x14ac:dyDescent="0.25">
      <c r="B42" s="1" t="s">
        <v>0</v>
      </c>
      <c r="C42">
        <v>13630</v>
      </c>
      <c r="D42">
        <v>13408</v>
      </c>
      <c r="E42">
        <v>13415</v>
      </c>
      <c r="F42">
        <v>16481</v>
      </c>
      <c r="G42">
        <v>17292</v>
      </c>
      <c r="H42">
        <v>17130</v>
      </c>
      <c r="I42">
        <f>AVERAGE(C42:E42)</f>
        <v>13484.333333333334</v>
      </c>
      <c r="J42">
        <f>_xlfn.STDEV.P(C42:E42)</f>
        <v>103.04152345319608</v>
      </c>
      <c r="K42">
        <f>AVERAGE(F42:H42)</f>
        <v>16967.666666666668</v>
      </c>
      <c r="L42">
        <f>_xlfn.STDEV.P(F42:H42)</f>
        <v>350.42291908809597</v>
      </c>
    </row>
    <row r="43" spans="2:12" x14ac:dyDescent="0.25">
      <c r="B43" s="1" t="s">
        <v>1</v>
      </c>
      <c r="C43">
        <v>1203</v>
      </c>
      <c r="D43">
        <v>1135</v>
      </c>
      <c r="E43">
        <v>1308</v>
      </c>
      <c r="F43">
        <v>0</v>
      </c>
      <c r="G43">
        <v>1075</v>
      </c>
      <c r="H43">
        <v>1194</v>
      </c>
    </row>
    <row r="44" spans="2:12" x14ac:dyDescent="0.25">
      <c r="B44" s="1" t="s">
        <v>2</v>
      </c>
      <c r="C44">
        <v>108575</v>
      </c>
      <c r="D44">
        <v>111233</v>
      </c>
      <c r="E44">
        <v>110088</v>
      </c>
      <c r="F44">
        <v>110593</v>
      </c>
      <c r="G44">
        <v>110076</v>
      </c>
      <c r="H44">
        <v>109555</v>
      </c>
    </row>
    <row r="45" spans="2:12" x14ac:dyDescent="0.25">
      <c r="C45" s="11">
        <v>7</v>
      </c>
      <c r="D45" s="11"/>
      <c r="E45" s="11"/>
      <c r="F45" s="11"/>
      <c r="G45" s="11"/>
      <c r="H45" s="11"/>
    </row>
    <row r="46" spans="2:12" x14ac:dyDescent="0.25">
      <c r="C46" t="s">
        <v>11</v>
      </c>
      <c r="D46" t="s">
        <v>12</v>
      </c>
      <c r="E46" t="s">
        <v>13</v>
      </c>
      <c r="F46" t="s">
        <v>14</v>
      </c>
      <c r="G46" t="s">
        <v>15</v>
      </c>
      <c r="H46" t="s">
        <v>16</v>
      </c>
      <c r="I46" t="s">
        <v>17</v>
      </c>
      <c r="J46" t="s">
        <v>19</v>
      </c>
      <c r="K46" t="s">
        <v>18</v>
      </c>
      <c r="L46" t="s">
        <v>20</v>
      </c>
    </row>
    <row r="47" spans="2:12" x14ac:dyDescent="0.25">
      <c r="B47" s="1" t="s">
        <v>0</v>
      </c>
      <c r="C47">
        <v>14028</v>
      </c>
      <c r="D47">
        <v>13900</v>
      </c>
      <c r="E47">
        <v>13260</v>
      </c>
      <c r="F47">
        <v>17210</v>
      </c>
      <c r="G47">
        <v>18339</v>
      </c>
      <c r="H47">
        <v>18047</v>
      </c>
      <c r="I47">
        <f>AVERAGE(C47:E47)</f>
        <v>13729.333333333334</v>
      </c>
      <c r="J47">
        <f>_xlfn.STDEV.P(C47:E47)</f>
        <v>335.95766929117059</v>
      </c>
      <c r="K47">
        <f>AVERAGE(F47:H47)</f>
        <v>17865.333333333332</v>
      </c>
      <c r="L47">
        <f>_xlfn.STDEV.P(F47:H47)</f>
        <v>478.47837522249165</v>
      </c>
    </row>
    <row r="48" spans="2:12" x14ac:dyDescent="0.25">
      <c r="B48" s="1" t="s">
        <v>1</v>
      </c>
      <c r="C48">
        <v>0</v>
      </c>
      <c r="D48">
        <v>1243</v>
      </c>
      <c r="E48">
        <v>1239</v>
      </c>
      <c r="F48">
        <v>1330</v>
      </c>
      <c r="G48">
        <v>1476</v>
      </c>
      <c r="H48">
        <v>1300</v>
      </c>
    </row>
    <row r="49" spans="2:12" x14ac:dyDescent="0.25">
      <c r="B49" s="1" t="s">
        <v>2</v>
      </c>
      <c r="C49">
        <v>110537</v>
      </c>
      <c r="D49">
        <v>109369</v>
      </c>
      <c r="E49">
        <v>110415</v>
      </c>
      <c r="F49">
        <v>110255</v>
      </c>
      <c r="G49">
        <v>109638</v>
      </c>
      <c r="H49">
        <v>109174</v>
      </c>
    </row>
    <row r="50" spans="2:12" x14ac:dyDescent="0.25">
      <c r="C50" s="11">
        <v>8</v>
      </c>
      <c r="D50" s="11"/>
      <c r="E50" s="11"/>
      <c r="F50" s="11"/>
      <c r="G50" s="11"/>
      <c r="H50" s="11"/>
    </row>
    <row r="51" spans="2:12" x14ac:dyDescent="0.25">
      <c r="C51" t="s">
        <v>11</v>
      </c>
      <c r="D51" t="s">
        <v>12</v>
      </c>
      <c r="E51" t="s">
        <v>13</v>
      </c>
      <c r="F51" t="s">
        <v>14</v>
      </c>
      <c r="G51" t="s">
        <v>15</v>
      </c>
      <c r="H51" t="s">
        <v>16</v>
      </c>
      <c r="I51" t="s">
        <v>17</v>
      </c>
      <c r="J51" t="s">
        <v>19</v>
      </c>
      <c r="K51" t="s">
        <v>18</v>
      </c>
      <c r="L51" t="s">
        <v>20</v>
      </c>
    </row>
    <row r="52" spans="2:12" x14ac:dyDescent="0.25">
      <c r="B52" s="1" t="s">
        <v>0</v>
      </c>
      <c r="C52">
        <v>14719</v>
      </c>
      <c r="D52">
        <v>11870</v>
      </c>
      <c r="E52">
        <v>12849</v>
      </c>
      <c r="F52">
        <v>17721</v>
      </c>
      <c r="G52">
        <v>18254</v>
      </c>
      <c r="H52">
        <v>20590</v>
      </c>
      <c r="I52">
        <f>AVERAGE(C52:E52)</f>
        <v>13146</v>
      </c>
      <c r="J52">
        <f>_xlfn.STDEV.P(C52:E52)</f>
        <v>1181.9072157604703</v>
      </c>
      <c r="K52">
        <f>AVERAGE(F52:H52)</f>
        <v>18855</v>
      </c>
      <c r="L52">
        <f>_xlfn.STDEV.P(F52:H52)</f>
        <v>1245.9777954147764</v>
      </c>
    </row>
    <row r="53" spans="2:12" x14ac:dyDescent="0.25">
      <c r="B53" s="1" t="s">
        <v>1</v>
      </c>
      <c r="C53">
        <v>1257</v>
      </c>
      <c r="D53">
        <v>0</v>
      </c>
      <c r="E53">
        <v>1314</v>
      </c>
      <c r="F53">
        <v>1380</v>
      </c>
      <c r="G53">
        <v>1326</v>
      </c>
      <c r="H53">
        <v>1115</v>
      </c>
    </row>
    <row r="54" spans="2:12" x14ac:dyDescent="0.25">
      <c r="B54" s="1" t="s">
        <v>2</v>
      </c>
      <c r="C54">
        <v>110385</v>
      </c>
      <c r="D54">
        <v>109432</v>
      </c>
      <c r="E54">
        <v>111696</v>
      </c>
      <c r="F54">
        <v>107541</v>
      </c>
      <c r="G54">
        <v>112334</v>
      </c>
      <c r="H54">
        <v>106777</v>
      </c>
    </row>
    <row r="58" spans="2:12" x14ac:dyDescent="0.25">
      <c r="B58" s="8"/>
      <c r="C58" s="8"/>
      <c r="D58" s="8"/>
      <c r="E58" s="8"/>
      <c r="F58" s="8"/>
      <c r="G58" s="8"/>
      <c r="H58" s="8"/>
      <c r="I58" s="8" t="s">
        <v>21</v>
      </c>
      <c r="J58" s="8"/>
      <c r="K58" s="8" t="s">
        <v>22</v>
      </c>
      <c r="L58" s="8"/>
    </row>
    <row r="59" spans="2:12" x14ac:dyDescent="0.25">
      <c r="C59" s="8" t="s">
        <v>11</v>
      </c>
      <c r="D59" s="8" t="s">
        <v>12</v>
      </c>
      <c r="E59" s="8" t="s">
        <v>13</v>
      </c>
      <c r="F59" s="8" t="s">
        <v>14</v>
      </c>
      <c r="G59" s="8" t="s">
        <v>15</v>
      </c>
      <c r="H59" s="8" t="s">
        <v>16</v>
      </c>
      <c r="I59" s="8" t="s">
        <v>17</v>
      </c>
      <c r="J59" s="8" t="s">
        <v>19</v>
      </c>
      <c r="K59" s="8" t="s">
        <v>18</v>
      </c>
      <c r="L59" s="8" t="s">
        <v>20</v>
      </c>
    </row>
    <row r="60" spans="2:12" x14ac:dyDescent="0.25">
      <c r="B60" s="9">
        <v>1</v>
      </c>
      <c r="C60" s="8">
        <f t="shared" ref="C60:H60" si="2">(C17+$C$13)/$C$12</f>
        <v>0.48377334234434377</v>
      </c>
      <c r="D60" s="8">
        <f t="shared" si="2"/>
        <v>0.52252750191200648</v>
      </c>
      <c r="E60" s="8">
        <f t="shared" si="2"/>
        <v>0.6436939224191891</v>
      </c>
      <c r="F60" s="8">
        <f t="shared" si="2"/>
        <v>0.5965640038408222</v>
      </c>
      <c r="G60" s="8">
        <f t="shared" si="2"/>
        <v>0.56019671860263487</v>
      </c>
      <c r="H60" s="8">
        <f t="shared" si="2"/>
        <v>0.56913664790939689</v>
      </c>
      <c r="I60" s="8">
        <f t="shared" ref="I60:I67" si="3">AVERAGE(C60:E60)</f>
        <v>0.54999825555851312</v>
      </c>
      <c r="J60" s="8">
        <f t="shared" ref="J60:J67" si="4">_xlfn.STDEV.P(C60:E60)</f>
        <v>6.8115733436062725E-2</v>
      </c>
      <c r="K60" s="8">
        <f t="shared" ref="K60:K67" si="5">AVERAGE(F60:H60)</f>
        <v>0.57529912345095136</v>
      </c>
      <c r="L60" s="8">
        <f t="shared" ref="L60:L67" si="6">_xlfn.STDEV.P(F60:H60)</f>
        <v>1.547313666755197E-2</v>
      </c>
    </row>
    <row r="61" spans="2:12" x14ac:dyDescent="0.25">
      <c r="B61" s="9">
        <v>2</v>
      </c>
      <c r="C61" s="8">
        <f t="shared" ref="C61:H61" si="7">(C22+$C$13)/$C$12</f>
        <v>0.50547219988502834</v>
      </c>
      <c r="D61" s="8">
        <f t="shared" si="7"/>
        <v>0.53511283928560349</v>
      </c>
      <c r="E61" s="8">
        <f t="shared" si="7"/>
        <v>0.61574579390678741</v>
      </c>
      <c r="F61" s="8">
        <f t="shared" si="7"/>
        <v>0.7041903372426177</v>
      </c>
      <c r="G61" s="8">
        <f t="shared" si="7"/>
        <v>0.75088627867017099</v>
      </c>
      <c r="H61" s="8">
        <f t="shared" si="7"/>
        <v>0.72792888739212669</v>
      </c>
      <c r="I61" s="8">
        <f t="shared" si="3"/>
        <v>0.55211027769247301</v>
      </c>
      <c r="J61" s="8">
        <f t="shared" si="4"/>
        <v>4.659578714086663E-2</v>
      </c>
      <c r="K61" s="8">
        <f t="shared" si="5"/>
        <v>0.7276685011016385</v>
      </c>
      <c r="L61" s="8">
        <f t="shared" si="6"/>
        <v>1.9064427383945166E-2</v>
      </c>
    </row>
    <row r="62" spans="2:12" x14ac:dyDescent="0.25">
      <c r="B62" s="9">
        <v>3</v>
      </c>
      <c r="C62" s="8">
        <f t="shared" ref="C62:H62" si="8">(C27+$C$13)/$C$12</f>
        <v>0.59825651472899566</v>
      </c>
      <c r="D62" s="8">
        <f t="shared" si="8"/>
        <v>0.59109589174056976</v>
      </c>
      <c r="E62" s="8">
        <f t="shared" si="8"/>
        <v>0.5810276218416921</v>
      </c>
      <c r="F62" s="8">
        <f t="shared" si="8"/>
        <v>0.67264019837846234</v>
      </c>
      <c r="G62" s="8">
        <f t="shared" si="8"/>
        <v>0.68869735295856893</v>
      </c>
      <c r="H62" s="8">
        <f t="shared" si="8"/>
        <v>0.70171666748297967</v>
      </c>
      <c r="I62" s="8">
        <f t="shared" si="3"/>
        <v>0.59012667610375258</v>
      </c>
      <c r="J62" s="8">
        <f t="shared" si="4"/>
        <v>7.0669758616413898E-3</v>
      </c>
      <c r="K62" s="8">
        <f t="shared" si="5"/>
        <v>0.68768473960667043</v>
      </c>
      <c r="L62" s="8">
        <f t="shared" si="6"/>
        <v>1.1891994597117851E-2</v>
      </c>
    </row>
    <row r="63" spans="2:12" x14ac:dyDescent="0.25">
      <c r="B63" s="9">
        <v>4</v>
      </c>
      <c r="C63" s="8">
        <f t="shared" ref="C63:H63" si="9">(C32+$C$13)/$C$12</f>
        <v>0.52248410419692504</v>
      </c>
      <c r="D63" s="8">
        <f t="shared" si="9"/>
        <v>0.51337058402983748</v>
      </c>
      <c r="E63" s="8">
        <f t="shared" si="9"/>
        <v>0.48407712634991334</v>
      </c>
      <c r="F63" s="8">
        <f t="shared" si="9"/>
        <v>0.65823215697144777</v>
      </c>
      <c r="G63" s="8">
        <f t="shared" si="9"/>
        <v>0.71330385740970526</v>
      </c>
      <c r="H63" s="8">
        <f t="shared" si="9"/>
        <v>0.64590720588833894</v>
      </c>
      <c r="I63" s="8">
        <f t="shared" si="3"/>
        <v>0.50664393819222531</v>
      </c>
      <c r="J63" s="8">
        <f t="shared" si="4"/>
        <v>1.6385152018493467E-2</v>
      </c>
      <c r="K63" s="8">
        <f t="shared" si="5"/>
        <v>0.67248107342316399</v>
      </c>
      <c r="L63" s="8">
        <f t="shared" si="6"/>
        <v>2.9301318219596809E-2</v>
      </c>
    </row>
    <row r="64" spans="2:12" x14ac:dyDescent="0.25">
      <c r="B64" s="9">
        <v>5</v>
      </c>
      <c r="C64" s="8">
        <f t="shared" ref="C64:H64" si="10">(C37+$C$13)/$C$12</f>
        <v>0.54778497208936328</v>
      </c>
      <c r="D64" s="8">
        <f t="shared" si="10"/>
        <v>0.54613585891627126</v>
      </c>
      <c r="E64" s="8">
        <f t="shared" si="10"/>
        <v>0.53888844049768259</v>
      </c>
      <c r="F64" s="8">
        <f t="shared" si="10"/>
        <v>0.70970184705795158</v>
      </c>
      <c r="G64" s="8">
        <f t="shared" si="10"/>
        <v>0.67507047042301904</v>
      </c>
      <c r="H64" s="8">
        <f t="shared" si="10"/>
        <v>0.74906357463675344</v>
      </c>
      <c r="I64" s="8">
        <f t="shared" si="3"/>
        <v>0.54426975716777237</v>
      </c>
      <c r="J64" s="8">
        <f t="shared" si="4"/>
        <v>3.8642653801428698E-3</v>
      </c>
      <c r="K64" s="8">
        <f t="shared" si="5"/>
        <v>0.71127863070590802</v>
      </c>
      <c r="L64" s="8">
        <f t="shared" si="6"/>
        <v>3.0228127660624157E-2</v>
      </c>
    </row>
    <row r="65" spans="2:12" x14ac:dyDescent="0.25">
      <c r="B65" s="9">
        <v>6</v>
      </c>
      <c r="C65" s="8">
        <f t="shared" ref="C65:H65" si="11">(C42+$C$13)/$C$12</f>
        <v>0.58241634872429593</v>
      </c>
      <c r="D65" s="8">
        <f t="shared" si="11"/>
        <v>0.57278205597623189</v>
      </c>
      <c r="E65" s="8">
        <f t="shared" si="11"/>
        <v>0.57308583998180151</v>
      </c>
      <c r="F65" s="8">
        <f t="shared" si="11"/>
        <v>0.70614323442127935</v>
      </c>
      <c r="G65" s="8">
        <f t="shared" si="11"/>
        <v>0.74133878135226972</v>
      </c>
      <c r="H65" s="8">
        <f t="shared" si="11"/>
        <v>0.73430835150908791</v>
      </c>
      <c r="I65" s="8">
        <f t="shared" si="3"/>
        <v>0.57609474822744311</v>
      </c>
      <c r="J65" s="8">
        <f t="shared" si="4"/>
        <v>4.4717666763720533E-3</v>
      </c>
      <c r="K65" s="8">
        <f t="shared" si="5"/>
        <v>0.72726345576087903</v>
      </c>
      <c r="L65" s="8">
        <f t="shared" si="6"/>
        <v>1.5207554000566854E-2</v>
      </c>
    </row>
    <row r="66" spans="2:12" x14ac:dyDescent="0.25">
      <c r="B66" s="9">
        <v>7</v>
      </c>
      <c r="C66" s="8">
        <f t="shared" ref="C66:H66" si="12">(C47+$C$13)/$C$12</f>
        <v>0.59968863932668082</v>
      </c>
      <c r="D66" s="8">
        <f t="shared" si="12"/>
        <v>0.5941337317962655</v>
      </c>
      <c r="E66" s="8">
        <f t="shared" si="12"/>
        <v>0.56635919414418934</v>
      </c>
      <c r="F66" s="8">
        <f t="shared" si="12"/>
        <v>0.73778016871559748</v>
      </c>
      <c r="G66" s="8">
        <f t="shared" si="12"/>
        <v>0.78677618904246327</v>
      </c>
      <c r="H66" s="8">
        <f t="shared" si="12"/>
        <v>0.77410405623870349</v>
      </c>
      <c r="I66" s="8">
        <f t="shared" si="3"/>
        <v>0.58672718842237848</v>
      </c>
      <c r="J66" s="8">
        <f t="shared" si="4"/>
        <v>1.4579795211299039E-2</v>
      </c>
      <c r="K66" s="8">
        <f t="shared" si="5"/>
        <v>0.76622013799892141</v>
      </c>
      <c r="L66" s="8">
        <f t="shared" si="6"/>
        <v>2.0764868200502141E-2</v>
      </c>
    </row>
    <row r="67" spans="2:12" x14ac:dyDescent="0.25">
      <c r="B67" s="9">
        <v>8</v>
      </c>
      <c r="C67" s="8">
        <f t="shared" ref="C67:H67" si="13">(C52+$C$13)/$C$12</f>
        <v>0.62967646044790693</v>
      </c>
      <c r="D67" s="8">
        <f t="shared" si="13"/>
        <v>0.50603637018108616</v>
      </c>
      <c r="E67" s="8">
        <f t="shared" si="13"/>
        <v>0.54852273324574652</v>
      </c>
      <c r="F67" s="8">
        <f t="shared" si="13"/>
        <v>0.75995640112217711</v>
      </c>
      <c r="G67" s="8">
        <f t="shared" si="13"/>
        <v>0.78308738326054683</v>
      </c>
      <c r="H67" s="8">
        <f t="shared" si="13"/>
        <v>0.88446444569062521</v>
      </c>
      <c r="I67" s="8">
        <f t="shared" si="3"/>
        <v>0.56141185462491316</v>
      </c>
      <c r="J67" s="8">
        <f t="shared" si="4"/>
        <v>5.1292072602187211E-2</v>
      </c>
      <c r="K67" s="8">
        <f t="shared" si="5"/>
        <v>0.80916941002444975</v>
      </c>
      <c r="L67" s="8">
        <f t="shared" si="6"/>
        <v>5.4072589363122946E-2</v>
      </c>
    </row>
    <row r="68" spans="2:12" x14ac:dyDescent="0.25">
      <c r="B68" s="8"/>
    </row>
    <row r="69" spans="2:12" x14ac:dyDescent="0.25">
      <c r="B69" s="8"/>
    </row>
    <row r="70" spans="2:12" x14ac:dyDescent="0.25">
      <c r="B70" s="8"/>
    </row>
    <row r="71" spans="2:12" x14ac:dyDescent="0.25">
      <c r="B71" s="8"/>
    </row>
    <row r="72" spans="2:12" x14ac:dyDescent="0.25">
      <c r="B72" s="8"/>
    </row>
    <row r="73" spans="2:12" x14ac:dyDescent="0.25">
      <c r="B73" s="8"/>
    </row>
    <row r="74" spans="2:12" x14ac:dyDescent="0.25">
      <c r="B74" s="8"/>
    </row>
  </sheetData>
  <mergeCells count="12">
    <mergeCell ref="C50:H50"/>
    <mergeCell ref="B1:M2"/>
    <mergeCell ref="C3:E3"/>
    <mergeCell ref="F3:H3"/>
    <mergeCell ref="I3:K3"/>
    <mergeCell ref="C15:H15"/>
    <mergeCell ref="C20:H20"/>
    <mergeCell ref="C25:H25"/>
    <mergeCell ref="C30:H30"/>
    <mergeCell ref="C35:H35"/>
    <mergeCell ref="C40:H40"/>
    <mergeCell ref="C45:H4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8"/>
  <sheetViews>
    <sheetView zoomScale="55" zoomScaleNormal="55" workbookViewId="0">
      <selection activeCell="AD17" sqref="AD17"/>
    </sheetView>
  </sheetViews>
  <sheetFormatPr baseColWidth="10" defaultColWidth="9.140625" defaultRowHeight="15" x14ac:dyDescent="0.25"/>
  <cols>
    <col min="2" max="2" width="11" customWidth="1"/>
    <col min="12" max="12" width="11.140625" bestFit="1" customWidth="1"/>
  </cols>
  <sheetData>
    <row r="2" spans="2:11" x14ac:dyDescent="0.25">
      <c r="B2" s="12" t="s">
        <v>9</v>
      </c>
      <c r="C2" s="12"/>
      <c r="D2" s="12"/>
      <c r="E2" s="12"/>
      <c r="F2" s="12"/>
      <c r="G2" s="12"/>
    </row>
    <row r="3" spans="2:11" x14ac:dyDescent="0.25">
      <c r="B3" s="13"/>
      <c r="C3" s="13"/>
      <c r="D3" s="13"/>
      <c r="E3" s="13"/>
      <c r="F3" s="13"/>
      <c r="G3" s="13"/>
    </row>
    <row r="4" spans="2:11" x14ac:dyDescent="0.25">
      <c r="B4" s="2"/>
      <c r="C4" s="2" t="s">
        <v>3</v>
      </c>
      <c r="D4" s="2" t="s">
        <v>4</v>
      </c>
      <c r="E4" s="2" t="s">
        <v>5</v>
      </c>
      <c r="F4" s="3" t="s">
        <v>6</v>
      </c>
      <c r="G4" s="3" t="s">
        <v>7</v>
      </c>
    </row>
    <row r="5" spans="2:11" x14ac:dyDescent="0.25">
      <c r="B5" s="1">
        <v>5</v>
      </c>
      <c r="C5" s="2">
        <v>0.95230590297677242</v>
      </c>
      <c r="D5" s="2">
        <v>0.97283410623946032</v>
      </c>
      <c r="E5" s="2">
        <v>1.0685698510063755</v>
      </c>
      <c r="F5" s="2">
        <v>0.99790328674086937</v>
      </c>
      <c r="G5" s="2">
        <v>5.0666716630129303E-2</v>
      </c>
    </row>
    <row r="6" spans="2:11" x14ac:dyDescent="0.25">
      <c r="B6" s="1">
        <v>2.5</v>
      </c>
      <c r="C6" s="2">
        <v>0.45980704572788006</v>
      </c>
      <c r="D6" s="2">
        <v>0.47731797687603233</v>
      </c>
      <c r="E6" s="2">
        <v>0.54121245732309664</v>
      </c>
      <c r="F6" s="2">
        <v>0.49277915997566968</v>
      </c>
      <c r="G6" s="2">
        <v>3.4985677034819446E-2</v>
      </c>
    </row>
    <row r="7" spans="2:11" x14ac:dyDescent="0.25">
      <c r="B7" s="1">
        <v>1.25</v>
      </c>
      <c r="C7" s="2">
        <v>0.23511832646797512</v>
      </c>
      <c r="D7" s="2">
        <v>0.2343620492020104</v>
      </c>
      <c r="E7" s="2">
        <v>0.26725595032769922</v>
      </c>
      <c r="F7" s="2">
        <v>0.24557877533256156</v>
      </c>
      <c r="G7" s="2">
        <v>1.5331186639290064E-2</v>
      </c>
    </row>
    <row r="8" spans="2:11" x14ac:dyDescent="0.25">
      <c r="B8" s="1">
        <v>0.625</v>
      </c>
      <c r="C8" s="2">
        <v>0.10403783510721688</v>
      </c>
      <c r="D8" s="2">
        <v>0.12379211980745231</v>
      </c>
      <c r="E8" s="2">
        <v>0.13684879174755979</v>
      </c>
      <c r="F8" s="2">
        <v>0.12155958222074299</v>
      </c>
      <c r="G8" s="2">
        <v>1.348772001910537E-2</v>
      </c>
    </row>
    <row r="9" spans="2:11" x14ac:dyDescent="0.25">
      <c r="B9" s="1">
        <v>0.3125</v>
      </c>
      <c r="C9" s="2">
        <v>6.5044925788581329E-2</v>
      </c>
      <c r="D9" s="2">
        <v>5.8869868469967605E-2</v>
      </c>
      <c r="E9" s="2">
        <v>6.5677654727632678E-2</v>
      </c>
      <c r="F9" s="2">
        <v>6.3197482995393864E-2</v>
      </c>
      <c r="G9" s="2">
        <v>3.0709685864114124E-3</v>
      </c>
    </row>
    <row r="10" spans="2:11" x14ac:dyDescent="0.25">
      <c r="B10" s="1">
        <v>0</v>
      </c>
      <c r="C10" s="2">
        <v>0</v>
      </c>
      <c r="D10" s="2">
        <v>3.3193034430434629E-2</v>
      </c>
      <c r="E10" s="2">
        <v>0</v>
      </c>
      <c r="F10" s="2">
        <v>1.1064344810144877E-2</v>
      </c>
      <c r="G10" s="2">
        <v>1.5647346489279255E-2</v>
      </c>
    </row>
    <row r="12" spans="2:11" x14ac:dyDescent="0.25">
      <c r="B12" t="s">
        <v>23</v>
      </c>
      <c r="C12">
        <f>SLOPE(F5:F10,B5:B10)</f>
        <v>0.19845705173595282</v>
      </c>
    </row>
    <row r="13" spans="2:11" x14ac:dyDescent="0.25">
      <c r="B13" t="s">
        <v>24</v>
      </c>
      <c r="C13">
        <f>INTERCEPT(F5:F10,C5:C10)</f>
        <v>6.1681859140017559E-3</v>
      </c>
    </row>
    <row r="16" spans="2:11" x14ac:dyDescent="0.25">
      <c r="C16" s="11"/>
      <c r="D16" s="11"/>
      <c r="E16" s="11"/>
      <c r="F16" s="11"/>
      <c r="G16" s="11"/>
      <c r="H16" s="11"/>
      <c r="I16" t="s">
        <v>21</v>
      </c>
      <c r="K16" t="s">
        <v>22</v>
      </c>
    </row>
    <row r="17" spans="2:12" x14ac:dyDescent="0.25">
      <c r="B17" s="5" t="s">
        <v>0</v>
      </c>
      <c r="C17" s="6" t="s">
        <v>11</v>
      </c>
      <c r="D17" s="6" t="s">
        <v>12</v>
      </c>
      <c r="E17" s="6" t="s">
        <v>13</v>
      </c>
      <c r="F17" s="6" t="s">
        <v>14</v>
      </c>
      <c r="G17" s="6" t="s">
        <v>15</v>
      </c>
      <c r="H17" s="6" t="s">
        <v>16</v>
      </c>
      <c r="I17" s="6" t="s">
        <v>6</v>
      </c>
      <c r="J17" s="6" t="s">
        <v>7</v>
      </c>
      <c r="K17" s="6" t="s">
        <v>6</v>
      </c>
      <c r="L17" s="6" t="s">
        <v>7</v>
      </c>
    </row>
    <row r="18" spans="2:12" x14ac:dyDescent="0.25">
      <c r="B18" s="7">
        <v>1</v>
      </c>
      <c r="C18" s="6">
        <v>0.10531635709450374</v>
      </c>
      <c r="D18" s="6">
        <v>0.11078954508456182</v>
      </c>
      <c r="E18" s="6">
        <v>0.13925972559112706</v>
      </c>
      <c r="F18" s="6">
        <v>0.12871926361808489</v>
      </c>
      <c r="G18" s="6">
        <v>0.12053440164657454</v>
      </c>
      <c r="H18" s="6">
        <v>0.12319470384821643</v>
      </c>
      <c r="I18" s="6">
        <f>AVERAGE(C18:E18)</f>
        <v>0.11845520925673088</v>
      </c>
      <c r="J18" s="6">
        <f>_xlfn.STDEV.P(C18:E18)</f>
        <v>1.4879737265259797E-2</v>
      </c>
      <c r="K18" s="6">
        <f>AVERAGE(F18:H18)</f>
        <v>0.1241494563709586</v>
      </c>
      <c r="L18" s="6">
        <f>_xlfn.STDEV.P(F18:H18)</f>
        <v>3.4089740057609698E-3</v>
      </c>
    </row>
    <row r="19" spans="2:12" x14ac:dyDescent="0.25">
      <c r="B19" s="7">
        <v>2</v>
      </c>
      <c r="C19" s="6">
        <v>0.10683425688156058</v>
      </c>
      <c r="D19" s="6">
        <v>0.11356946846952914</v>
      </c>
      <c r="E19" s="6">
        <v>0.13156908793508357</v>
      </c>
      <c r="F19" s="6">
        <v>0.15103147254766827</v>
      </c>
      <c r="G19" s="6">
        <v>0.15928108855417303</v>
      </c>
      <c r="H19" s="6">
        <v>0.15438108484005564</v>
      </c>
      <c r="I19" s="6">
        <f t="shared" ref="I19:I25" si="0">AVERAGE(C19:E19)</f>
        <v>0.11732427109539108</v>
      </c>
      <c r="J19" s="6">
        <f t="shared" ref="J19:J25" si="1">_xlfn.STDEV.P(C19:E19)</f>
        <v>1.0441164490642033E-2</v>
      </c>
      <c r="K19" s="6">
        <f t="shared" ref="K19:K25" si="2">AVERAGE(F19:H19)</f>
        <v>0.15489788198063231</v>
      </c>
      <c r="L19" s="6">
        <f t="shared" ref="L19:L25" si="3">_xlfn.STDEV.P(F19:H19)</f>
        <v>3.3876590272218011E-3</v>
      </c>
    </row>
    <row r="20" spans="2:12" x14ac:dyDescent="0.25">
      <c r="B20" s="7">
        <v>3</v>
      </c>
      <c r="C20" s="6">
        <v>0.12630410454496227</v>
      </c>
      <c r="D20" s="6">
        <v>0.11999062979897449</v>
      </c>
      <c r="E20" s="6">
        <v>0.11988644378614756</v>
      </c>
      <c r="F20" s="6">
        <v>0.1441060453169434</v>
      </c>
      <c r="G20" s="6">
        <v>0.14675039017222338</v>
      </c>
      <c r="H20" s="6">
        <v>0.14864325256375352</v>
      </c>
      <c r="I20" s="6">
        <f t="shared" si="0"/>
        <v>0.12206039271002811</v>
      </c>
      <c r="J20" s="6">
        <f t="shared" si="1"/>
        <v>3.0010588447843337E-3</v>
      </c>
      <c r="K20" s="6">
        <f t="shared" si="2"/>
        <v>0.1464998960176401</v>
      </c>
      <c r="L20" s="6">
        <f t="shared" si="3"/>
        <v>1.8607566366466539E-3</v>
      </c>
    </row>
    <row r="21" spans="2:12" x14ac:dyDescent="0.25">
      <c r="B21" s="7">
        <v>4</v>
      </c>
      <c r="C21" s="6">
        <v>0.10977970567674632</v>
      </c>
      <c r="D21" s="6">
        <v>0.11019276182107748</v>
      </c>
      <c r="E21" s="6">
        <v>0.10338804177735725</v>
      </c>
      <c r="F21" s="6">
        <v>0.13898605349024287</v>
      </c>
      <c r="G21" s="6">
        <v>0.15047775738783775</v>
      </c>
      <c r="H21" s="6">
        <v>0.13683093994778067</v>
      </c>
      <c r="I21" s="6">
        <f t="shared" si="0"/>
        <v>0.10778683642506033</v>
      </c>
      <c r="J21" s="6">
        <f t="shared" si="1"/>
        <v>3.114985244383299E-3</v>
      </c>
      <c r="K21" s="6">
        <f t="shared" si="2"/>
        <v>0.14209825027528708</v>
      </c>
      <c r="L21" s="6">
        <f t="shared" si="3"/>
        <v>5.9901715713987815E-3</v>
      </c>
    </row>
    <row r="22" spans="2:12" x14ac:dyDescent="0.25">
      <c r="B22" s="7">
        <v>5</v>
      </c>
      <c r="C22" s="6">
        <v>0.117299693770282</v>
      </c>
      <c r="D22" s="6">
        <v>0.11697585327274555</v>
      </c>
      <c r="E22" s="6">
        <v>0.11547641910614832</v>
      </c>
      <c r="F22" s="6">
        <v>0.15231465303194719</v>
      </c>
      <c r="G22" s="6">
        <v>0.14487226612755008</v>
      </c>
      <c r="H22" s="6">
        <v>0.1592684772401973</v>
      </c>
      <c r="I22" s="6">
        <f t="shared" si="0"/>
        <v>0.11658398871639196</v>
      </c>
      <c r="J22" s="6">
        <f t="shared" si="1"/>
        <v>7.9425058938708323E-4</v>
      </c>
      <c r="K22" s="6">
        <f t="shared" si="2"/>
        <v>0.15215179879989818</v>
      </c>
      <c r="L22" s="6">
        <f t="shared" si="3"/>
        <v>5.8783566142048584E-3</v>
      </c>
    </row>
    <row r="23" spans="2:12" x14ac:dyDescent="0.25">
      <c r="B23" s="7">
        <v>6</v>
      </c>
      <c r="C23" s="6">
        <v>0.12553534423209764</v>
      </c>
      <c r="D23" s="6">
        <v>0.12053976787464152</v>
      </c>
      <c r="E23" s="6">
        <v>0.1218570598067001</v>
      </c>
      <c r="F23" s="6">
        <v>0.14902389843841835</v>
      </c>
      <c r="G23" s="6">
        <v>0.15709146407936334</v>
      </c>
      <c r="H23" s="6">
        <v>0.15635981926886039</v>
      </c>
      <c r="I23" s="6">
        <f t="shared" si="0"/>
        <v>0.12264405730447975</v>
      </c>
      <c r="J23" s="6">
        <f t="shared" si="1"/>
        <v>2.1139961497800351E-3</v>
      </c>
      <c r="K23" s="6">
        <f t="shared" si="2"/>
        <v>0.1541583939288807</v>
      </c>
      <c r="L23" s="6">
        <f t="shared" si="3"/>
        <v>3.6429025962243888E-3</v>
      </c>
    </row>
    <row r="24" spans="2:12" x14ac:dyDescent="0.25">
      <c r="B24" s="7">
        <v>7</v>
      </c>
      <c r="C24" s="6">
        <v>0.12690773225254892</v>
      </c>
      <c r="D24" s="6">
        <v>0.12709268622735875</v>
      </c>
      <c r="E24" s="6">
        <v>0.12009237875288684</v>
      </c>
      <c r="F24" s="6">
        <v>0.15609269420887942</v>
      </c>
      <c r="G24" s="6">
        <v>0.16726864773162589</v>
      </c>
      <c r="H24" s="6">
        <v>0.1653049260813014</v>
      </c>
      <c r="I24" s="6">
        <f t="shared" si="0"/>
        <v>0.12469759907759818</v>
      </c>
      <c r="J24" s="6">
        <f t="shared" si="1"/>
        <v>3.2572578111606156E-3</v>
      </c>
      <c r="K24" s="6">
        <f t="shared" si="2"/>
        <v>0.1628887560072689</v>
      </c>
      <c r="L24" s="6">
        <f t="shared" si="3"/>
        <v>4.8719532466034591E-3</v>
      </c>
    </row>
    <row r="25" spans="2:12" x14ac:dyDescent="0.25">
      <c r="B25" s="7">
        <v>8</v>
      </c>
      <c r="C25" s="6">
        <v>0.13334239253521765</v>
      </c>
      <c r="D25" s="6">
        <v>0.10846918634403099</v>
      </c>
      <c r="E25" s="6">
        <v>0.1150354533734422</v>
      </c>
      <c r="F25" s="6">
        <v>0.1647836639049293</v>
      </c>
      <c r="G25" s="6">
        <v>0.16249755194331192</v>
      </c>
      <c r="H25" s="6">
        <v>0.19283178961761427</v>
      </c>
      <c r="I25" s="6">
        <f t="shared" si="0"/>
        <v>0.11894901075089696</v>
      </c>
      <c r="J25" s="6">
        <f t="shared" si="1"/>
        <v>1.0524765874428259E-2</v>
      </c>
      <c r="K25" s="6">
        <f t="shared" si="2"/>
        <v>0.17337100182195184</v>
      </c>
      <c r="L25" s="6">
        <f t="shared" si="3"/>
        <v>1.3792468311754201E-2</v>
      </c>
    </row>
    <row r="27" spans="2:12" x14ac:dyDescent="0.25">
      <c r="B27" s="15" t="s">
        <v>26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2:12" x14ac:dyDescent="0.2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2:12" x14ac:dyDescent="0.25">
      <c r="B29" t="s">
        <v>27</v>
      </c>
      <c r="E29">
        <f>((2/3)/0.68*(100/150))</f>
        <v>0.65359477124182996</v>
      </c>
    </row>
    <row r="32" spans="2:12" x14ac:dyDescent="0.25">
      <c r="B32" s="8"/>
      <c r="C32" s="8"/>
      <c r="D32" s="8"/>
      <c r="E32" s="8"/>
      <c r="F32" s="8"/>
      <c r="G32" s="8"/>
      <c r="H32" s="8"/>
      <c r="I32" s="8" t="s">
        <v>21</v>
      </c>
      <c r="J32" s="8"/>
      <c r="K32" s="8" t="s">
        <v>22</v>
      </c>
      <c r="L32" s="8"/>
    </row>
    <row r="33" spans="2:12" x14ac:dyDescent="0.25">
      <c r="C33" s="8" t="s">
        <v>11</v>
      </c>
      <c r="D33" s="8" t="s">
        <v>12</v>
      </c>
      <c r="E33" s="8" t="s">
        <v>13</v>
      </c>
      <c r="F33" s="8" t="s">
        <v>14</v>
      </c>
      <c r="G33" s="8" t="s">
        <v>15</v>
      </c>
      <c r="H33" s="8" t="s">
        <v>16</v>
      </c>
      <c r="I33" s="8" t="s">
        <v>17</v>
      </c>
      <c r="J33" s="8" t="s">
        <v>19</v>
      </c>
      <c r="K33" s="8" t="s">
        <v>18</v>
      </c>
      <c r="L33" s="8" t="s">
        <v>20</v>
      </c>
    </row>
    <row r="34" spans="2:12" x14ac:dyDescent="0.25">
      <c r="B34" s="9">
        <v>1</v>
      </c>
      <c r="C34" s="8">
        <f>(C18-$C$13)/$C$12</f>
        <v>0.49959510288613307</v>
      </c>
      <c r="D34" s="8">
        <f t="shared" ref="D34:E34" si="4">(D18-$C$13)/$C$12</f>
        <v>0.5271738053922056</v>
      </c>
      <c r="E34" s="8">
        <f t="shared" si="4"/>
        <v>0.67063144651671869</v>
      </c>
      <c r="F34" s="8">
        <f>((F18-$C$13)/$C$12)*$E$29</f>
        <v>0.40360744502045387</v>
      </c>
      <c r="G34" s="8">
        <f t="shared" ref="G34:H34" si="5">((G18-$C$13)/$C$12)*$E$29</f>
        <v>0.37665157249730014</v>
      </c>
      <c r="H34" s="8">
        <f t="shared" si="5"/>
        <v>0.38541296239857559</v>
      </c>
      <c r="I34" s="8">
        <f t="shared" ref="I34:I41" si="6">AVERAGE(C34:E34)</f>
        <v>0.56580011826501908</v>
      </c>
      <c r="J34" s="8">
        <f t="shared" ref="J34:J41" si="7">_xlfn.STDEV.P(C34:E34)</f>
        <v>7.4977115376366116E-2</v>
      </c>
      <c r="K34" s="8">
        <f t="shared" ref="K34:K41" si="8">AVERAGE(F34:H34)</f>
        <v>0.38855732663877651</v>
      </c>
      <c r="L34" s="8">
        <f t="shared" ref="L34:L41" si="9">_xlfn.STDEV.P(F34:H34)</f>
        <v>1.1227051727187611E-2</v>
      </c>
    </row>
    <row r="35" spans="2:12" x14ac:dyDescent="0.25">
      <c r="B35" s="9">
        <v>2</v>
      </c>
      <c r="C35" s="8">
        <f t="shared" ref="C35:E35" si="10">(C19-$C$13)/$C$12</f>
        <v>0.50724360806032265</v>
      </c>
      <c r="D35" s="8">
        <f t="shared" si="10"/>
        <v>0.5411814879645841</v>
      </c>
      <c r="E35" s="8">
        <f t="shared" si="10"/>
        <v>0.63187929541514987</v>
      </c>
      <c r="F35" s="8">
        <f t="shared" ref="F35:H35" si="11">((F19-$C$13)/$C$12)*$E$29</f>
        <v>0.4770900598414875</v>
      </c>
      <c r="G35" s="8">
        <f t="shared" si="11"/>
        <v>0.50425919210179304</v>
      </c>
      <c r="H35" s="8">
        <f t="shared" si="11"/>
        <v>0.48812161080347899</v>
      </c>
      <c r="I35" s="8">
        <f t="shared" si="6"/>
        <v>0.56010146381335213</v>
      </c>
      <c r="J35" s="8">
        <f t="shared" si="7"/>
        <v>5.2611708172174219E-2</v>
      </c>
      <c r="K35" s="8">
        <f t="shared" si="8"/>
        <v>0.48982362091558646</v>
      </c>
      <c r="L35" s="8">
        <f t="shared" si="9"/>
        <v>1.1156853372427819E-2</v>
      </c>
    </row>
    <row r="36" spans="2:12" x14ac:dyDescent="0.25">
      <c r="B36" s="9">
        <v>3</v>
      </c>
      <c r="C36" s="8">
        <f t="shared" ref="C36:E36" si="12">(C20-$C$13)/$C$12</f>
        <v>0.60534970957243384</v>
      </c>
      <c r="D36" s="8">
        <f t="shared" si="12"/>
        <v>0.57353690831008375</v>
      </c>
      <c r="E36" s="8">
        <f t="shared" si="12"/>
        <v>0.57301192815989221</v>
      </c>
      <c r="F36" s="8">
        <f t="shared" ref="F36:H36" si="13">((F20-$C$13)/$C$12)*$E$29</f>
        <v>0.45428198632117756</v>
      </c>
      <c r="G36" s="8">
        <f t="shared" si="13"/>
        <v>0.46299082259407942</v>
      </c>
      <c r="H36" s="8">
        <f t="shared" si="13"/>
        <v>0.46922474046680113</v>
      </c>
      <c r="I36" s="8">
        <f t="shared" si="6"/>
        <v>0.58396618201413653</v>
      </c>
      <c r="J36" s="8">
        <f t="shared" si="7"/>
        <v>1.5121956204293739E-2</v>
      </c>
      <c r="K36" s="8">
        <f t="shared" si="8"/>
        <v>0.46216584979401937</v>
      </c>
      <c r="L36" s="8">
        <f t="shared" si="9"/>
        <v>6.1281813754036794E-3</v>
      </c>
    </row>
    <row r="37" spans="2:12" x14ac:dyDescent="0.25">
      <c r="B37" s="9">
        <v>4</v>
      </c>
      <c r="C37" s="8">
        <f t="shared" ref="C37:E37" si="14">(C21-$C$13)/$C$12</f>
        <v>0.52208535225344233</v>
      </c>
      <c r="D37" s="8">
        <f t="shared" si="14"/>
        <v>0.52416668995708182</v>
      </c>
      <c r="E37" s="8">
        <f t="shared" si="14"/>
        <v>0.48987856572971034</v>
      </c>
      <c r="F37" s="8">
        <f t="shared" ref="F37:H37" si="15">((F21-$C$13)/$C$12)*$E$29</f>
        <v>0.43741990025539867</v>
      </c>
      <c r="G37" s="8">
        <f t="shared" si="15"/>
        <v>0.47526646460989008</v>
      </c>
      <c r="H37" s="8">
        <f t="shared" si="15"/>
        <v>0.430322289309027</v>
      </c>
      <c r="I37" s="8">
        <f t="shared" si="6"/>
        <v>0.51204353598007823</v>
      </c>
      <c r="J37" s="8">
        <f t="shared" si="7"/>
        <v>1.5696016932307294E-2</v>
      </c>
      <c r="K37" s="8">
        <f t="shared" si="8"/>
        <v>0.4476695513914386</v>
      </c>
      <c r="L37" s="8">
        <f t="shared" si="9"/>
        <v>1.9727919888262776E-2</v>
      </c>
    </row>
    <row r="38" spans="2:12" x14ac:dyDescent="0.25">
      <c r="B38" s="9">
        <v>5</v>
      </c>
      <c r="C38" s="8">
        <f t="shared" ref="C38:E38" si="16">(C22-$C$13)/$C$12</f>
        <v>0.5599776217785436</v>
      </c>
      <c r="D38" s="8">
        <f t="shared" si="16"/>
        <v>0.5583458304428176</v>
      </c>
      <c r="E38" s="8">
        <f t="shared" si="16"/>
        <v>0.55079037119618812</v>
      </c>
      <c r="F38" s="8">
        <f t="shared" ref="F38:H38" si="17">((F22-$C$13)/$C$12)*$E$29</f>
        <v>0.48131606263528154</v>
      </c>
      <c r="G38" s="8">
        <f t="shared" si="17"/>
        <v>0.45680544371938336</v>
      </c>
      <c r="H38" s="8">
        <f t="shared" si="17"/>
        <v>0.50421765823438491</v>
      </c>
      <c r="I38" s="8">
        <f t="shared" si="6"/>
        <v>0.55637127447251644</v>
      </c>
      <c r="J38" s="8">
        <f t="shared" si="7"/>
        <v>4.0021283317452257E-3</v>
      </c>
      <c r="K38" s="8">
        <f t="shared" si="8"/>
        <v>0.48077972152968323</v>
      </c>
      <c r="L38" s="8">
        <f t="shared" si="9"/>
        <v>1.9359670583290696E-2</v>
      </c>
    </row>
    <row r="39" spans="2:12" x14ac:dyDescent="0.25">
      <c r="B39" s="9">
        <v>6</v>
      </c>
      <c r="C39" s="8">
        <f t="shared" ref="C39:E39" si="18">(C23-$C$13)/$C$12</f>
        <v>0.60147602352227791</v>
      </c>
      <c r="D39" s="8">
        <f t="shared" si="18"/>
        <v>0.57630394566584209</v>
      </c>
      <c r="E39" s="8">
        <f t="shared" si="18"/>
        <v>0.58294161321424054</v>
      </c>
      <c r="F39" s="8">
        <f t="shared" ref="F39:H39" si="19">((F23-$C$13)/$C$12)*$E$29</f>
        <v>0.47047835252643561</v>
      </c>
      <c r="G39" s="8">
        <f t="shared" si="19"/>
        <v>0.49704792349127852</v>
      </c>
      <c r="H39" s="8">
        <f t="shared" si="19"/>
        <v>0.49463833805015645</v>
      </c>
      <c r="I39" s="8">
        <f t="shared" si="6"/>
        <v>0.58690719413412029</v>
      </c>
      <c r="J39" s="8">
        <f t="shared" si="7"/>
        <v>1.0652159403197765E-2</v>
      </c>
      <c r="K39" s="8">
        <f t="shared" si="8"/>
        <v>0.48738820468929017</v>
      </c>
      <c r="L39" s="8">
        <f t="shared" si="9"/>
        <v>1.1997467805797335E-2</v>
      </c>
    </row>
    <row r="40" spans="2:12" x14ac:dyDescent="0.25">
      <c r="B40" s="9">
        <v>7</v>
      </c>
      <c r="C40" s="8">
        <f t="shared" ref="C40:E40" si="20">(C24-$C$13)/$C$12</f>
        <v>0.60839131329629537</v>
      </c>
      <c r="D40" s="8">
        <f t="shared" si="20"/>
        <v>0.60932327299836686</v>
      </c>
      <c r="E40" s="8">
        <f t="shared" si="20"/>
        <v>0.57404960842843344</v>
      </c>
      <c r="F40" s="8">
        <f t="shared" ref="F40:H40" si="21">((F24-$C$13)/$C$12)*$E$29</f>
        <v>0.49375859333489425</v>
      </c>
      <c r="G40" s="8">
        <f t="shared" si="21"/>
        <v>0.53056527126452269</v>
      </c>
      <c r="H40" s="8">
        <f t="shared" si="21"/>
        <v>0.52409798682388642</v>
      </c>
      <c r="I40" s="8">
        <f t="shared" si="6"/>
        <v>0.59725473157436515</v>
      </c>
      <c r="J40" s="8">
        <f t="shared" si="7"/>
        <v>1.6412910413958995E-2</v>
      </c>
      <c r="K40" s="8">
        <f t="shared" si="8"/>
        <v>0.51614061714110104</v>
      </c>
      <c r="L40" s="8">
        <f t="shared" si="9"/>
        <v>1.6045200409161454E-2</v>
      </c>
    </row>
    <row r="41" spans="2:12" x14ac:dyDescent="0.25">
      <c r="B41" s="9">
        <v>8</v>
      </c>
      <c r="C41" s="8">
        <f t="shared" ref="C41:E41" si="22">(C25-$C$13)/$C$12</f>
        <v>0.64081475316090664</v>
      </c>
      <c r="D41" s="8">
        <f t="shared" si="22"/>
        <v>0.51548181097712142</v>
      </c>
      <c r="E41" s="8">
        <f t="shared" si="22"/>
        <v>0.54856840060432011</v>
      </c>
      <c r="F41" s="8">
        <f t="shared" ref="F41:H41" si="23">((F25-$C$13)/$C$12)*$E$29</f>
        <v>0.52238127164575188</v>
      </c>
      <c r="G41" s="8">
        <f t="shared" si="23"/>
        <v>0.51485223293678961</v>
      </c>
      <c r="H41" s="8">
        <f t="shared" si="23"/>
        <v>0.6147544483537043</v>
      </c>
      <c r="I41" s="8">
        <f t="shared" si="6"/>
        <v>0.56828832158078268</v>
      </c>
      <c r="J41" s="8">
        <f t="shared" si="7"/>
        <v>5.3032964978394707E-2</v>
      </c>
      <c r="K41" s="8">
        <f t="shared" si="8"/>
        <v>0.55066265097874867</v>
      </c>
      <c r="L41" s="8">
        <f t="shared" si="9"/>
        <v>4.5423859178736647E-2</v>
      </c>
    </row>
    <row r="42" spans="2:12" x14ac:dyDescent="0.25">
      <c r="B42" s="8"/>
    </row>
    <row r="43" spans="2:12" x14ac:dyDescent="0.25">
      <c r="B43" s="8"/>
    </row>
    <row r="44" spans="2:12" x14ac:dyDescent="0.25">
      <c r="B44" s="8"/>
    </row>
    <row r="45" spans="2:12" x14ac:dyDescent="0.25">
      <c r="B45" s="8"/>
    </row>
    <row r="46" spans="2:12" x14ac:dyDescent="0.25">
      <c r="B46" s="8"/>
    </row>
    <row r="47" spans="2:12" x14ac:dyDescent="0.25">
      <c r="B47" s="8"/>
    </row>
    <row r="48" spans="2:12" x14ac:dyDescent="0.25">
      <c r="B48" s="8"/>
    </row>
  </sheetData>
  <mergeCells count="3">
    <mergeCell ref="B2:G3"/>
    <mergeCell ref="C16:H16"/>
    <mergeCell ref="B27:L2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175" zoomScaleNormal="175" workbookViewId="0">
      <selection activeCell="I12" sqref="I12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workbookViewId="0">
      <selection activeCell="N17" sqref="N17"/>
    </sheetView>
  </sheetViews>
  <sheetFormatPr baseColWidth="10" defaultRowHeight="15" x14ac:dyDescent="0.25"/>
  <sheetData>
    <row r="1" spans="1:12" x14ac:dyDescent="0.25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x14ac:dyDescent="0.25">
      <c r="A3" s="10"/>
      <c r="B3" s="17" t="s">
        <v>3</v>
      </c>
      <c r="C3" s="17"/>
      <c r="D3" s="17"/>
      <c r="E3" s="17" t="s">
        <v>4</v>
      </c>
      <c r="F3" s="17"/>
      <c r="G3" s="17"/>
      <c r="H3" s="17" t="s">
        <v>5</v>
      </c>
      <c r="I3" s="17"/>
      <c r="J3" s="17"/>
      <c r="K3" s="10" t="s">
        <v>8</v>
      </c>
      <c r="L3" s="10" t="s">
        <v>7</v>
      </c>
    </row>
    <row r="4" spans="1:12" x14ac:dyDescent="0.25">
      <c r="A4" s="10" t="s">
        <v>25</v>
      </c>
      <c r="B4" s="10" t="s">
        <v>0</v>
      </c>
      <c r="C4" s="10" t="s">
        <v>1</v>
      </c>
      <c r="D4" s="10" t="s">
        <v>2</v>
      </c>
      <c r="E4" s="10" t="s">
        <v>0</v>
      </c>
      <c r="F4" s="10" t="s">
        <v>1</v>
      </c>
      <c r="G4" s="10" t="s">
        <v>2</v>
      </c>
      <c r="H4" s="10" t="s">
        <v>0</v>
      </c>
      <c r="I4" s="10" t="s">
        <v>1</v>
      </c>
      <c r="J4" s="10" t="s">
        <v>2</v>
      </c>
      <c r="K4" s="10"/>
      <c r="L4" s="10"/>
    </row>
    <row r="5" spans="1:12" x14ac:dyDescent="0.25">
      <c r="A5" s="10">
        <v>5</v>
      </c>
      <c r="B5" s="10">
        <v>112993</v>
      </c>
      <c r="C5" s="10">
        <v>114368</v>
      </c>
      <c r="D5" s="10">
        <v>118652</v>
      </c>
      <c r="E5" s="10">
        <v>110763</v>
      </c>
      <c r="F5" s="10">
        <v>110760</v>
      </c>
      <c r="G5" s="10">
        <v>113856</v>
      </c>
      <c r="H5" s="10">
        <v>123859</v>
      </c>
      <c r="I5" s="10">
        <v>124155</v>
      </c>
      <c r="J5" s="10">
        <v>115911</v>
      </c>
      <c r="K5" s="10">
        <f t="shared" ref="K5:K10" si="0">AVERAGE(B5,E5,H5)</f>
        <v>115871.66666666667</v>
      </c>
      <c r="L5" s="10">
        <f t="shared" ref="L5:L10" si="1">_xlfn.STDEV.P(B5,E5,H5)</f>
        <v>5720.8009540234452</v>
      </c>
    </row>
    <row r="6" spans="1:12" x14ac:dyDescent="0.25">
      <c r="A6" s="10">
        <v>2.5</v>
      </c>
      <c r="B6" s="10">
        <v>52378</v>
      </c>
      <c r="C6" s="10">
        <v>52184</v>
      </c>
      <c r="D6" s="10">
        <v>113913</v>
      </c>
      <c r="E6" s="10">
        <v>53462</v>
      </c>
      <c r="F6" s="10">
        <v>53887</v>
      </c>
      <c r="G6" s="10">
        <v>112005</v>
      </c>
      <c r="H6" s="10">
        <v>62457</v>
      </c>
      <c r="I6" s="10">
        <v>63086</v>
      </c>
      <c r="J6" s="10">
        <v>115402</v>
      </c>
      <c r="K6" s="10">
        <f t="shared" si="0"/>
        <v>56099</v>
      </c>
      <c r="L6" s="10">
        <f t="shared" si="1"/>
        <v>4517.5131064189145</v>
      </c>
    </row>
    <row r="7" spans="1:12" x14ac:dyDescent="0.25">
      <c r="A7" s="10">
        <v>1.25</v>
      </c>
      <c r="B7" s="10">
        <v>26199</v>
      </c>
      <c r="C7" s="10">
        <v>26381</v>
      </c>
      <c r="D7" s="10">
        <v>111429</v>
      </c>
      <c r="E7" s="10">
        <v>26579</v>
      </c>
      <c r="F7" s="10">
        <v>26730</v>
      </c>
      <c r="G7" s="10">
        <v>113410</v>
      </c>
      <c r="H7" s="10">
        <v>30991</v>
      </c>
      <c r="I7" s="10">
        <v>30907</v>
      </c>
      <c r="J7" s="10">
        <v>115960</v>
      </c>
      <c r="K7" s="10">
        <f t="shared" si="0"/>
        <v>27923</v>
      </c>
      <c r="L7" s="10">
        <f t="shared" si="1"/>
        <v>2174.9433709103018</v>
      </c>
    </row>
    <row r="8" spans="1:12" x14ac:dyDescent="0.25">
      <c r="A8" s="10">
        <f>A7/2</f>
        <v>0.625</v>
      </c>
      <c r="B8" s="10">
        <v>11945</v>
      </c>
      <c r="C8" s="10">
        <v>12014</v>
      </c>
      <c r="D8" s="10">
        <v>114814</v>
      </c>
      <c r="E8" s="10">
        <v>13887</v>
      </c>
      <c r="F8" s="10">
        <v>13717</v>
      </c>
      <c r="G8" s="10">
        <v>112180</v>
      </c>
      <c r="H8" s="10">
        <v>15296</v>
      </c>
      <c r="I8" s="10">
        <v>15506</v>
      </c>
      <c r="J8" s="10">
        <v>111773</v>
      </c>
      <c r="K8" s="10">
        <f t="shared" si="0"/>
        <v>13709.333333333334</v>
      </c>
      <c r="L8" s="10">
        <f t="shared" si="1"/>
        <v>1373.7962811939119</v>
      </c>
    </row>
    <row r="9" spans="1:12" x14ac:dyDescent="0.25">
      <c r="A9" s="10">
        <f>A8/2</f>
        <v>0.3125</v>
      </c>
      <c r="B9" s="10">
        <v>7174</v>
      </c>
      <c r="C9" s="10">
        <v>7202</v>
      </c>
      <c r="D9" s="10">
        <v>110293</v>
      </c>
      <c r="E9" s="10">
        <v>6651</v>
      </c>
      <c r="F9" s="10">
        <v>7460</v>
      </c>
      <c r="G9" s="10">
        <v>112978</v>
      </c>
      <c r="H9" s="10">
        <v>7597</v>
      </c>
      <c r="I9" s="10">
        <v>7518</v>
      </c>
      <c r="J9" s="10">
        <v>115671</v>
      </c>
      <c r="K9" s="10">
        <f t="shared" si="0"/>
        <v>7140.666666666667</v>
      </c>
      <c r="L9" s="10">
        <f t="shared" si="1"/>
        <v>386.9214677712032</v>
      </c>
    </row>
    <row r="10" spans="1:12" x14ac:dyDescent="0.25">
      <c r="A10" s="10">
        <v>0</v>
      </c>
      <c r="B10" s="10">
        <v>0</v>
      </c>
      <c r="C10" s="10">
        <v>0</v>
      </c>
      <c r="D10" s="10">
        <v>118393</v>
      </c>
      <c r="E10" s="10">
        <v>3675</v>
      </c>
      <c r="F10" s="10">
        <v>3614</v>
      </c>
      <c r="G10" s="10">
        <v>110716</v>
      </c>
      <c r="H10" s="10">
        <v>0</v>
      </c>
      <c r="I10" s="10">
        <v>0</v>
      </c>
      <c r="J10" s="10">
        <v>114943</v>
      </c>
      <c r="K10" s="10">
        <f t="shared" si="0"/>
        <v>1225</v>
      </c>
      <c r="L10" s="10">
        <f t="shared" si="1"/>
        <v>1732.4116139070413</v>
      </c>
    </row>
    <row r="11" spans="1:12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x14ac:dyDescent="0.25">
      <c r="A12" s="4" t="s">
        <v>23</v>
      </c>
      <c r="B12" s="4">
        <f>SLOPE(K5:K10,A5:A10)</f>
        <v>23042.687803379413</v>
      </c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x14ac:dyDescent="0.25">
      <c r="A13" s="4" t="s">
        <v>24</v>
      </c>
      <c r="B13" s="4">
        <f>INTERCEPT(K5:K10,A5:A10)</f>
        <v>-209.56190476189659</v>
      </c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x14ac:dyDescent="0.25">
      <c r="A15" s="4"/>
      <c r="B15" s="11"/>
      <c r="C15" s="11"/>
      <c r="D15" s="11"/>
      <c r="E15" s="11"/>
      <c r="F15" s="11"/>
      <c r="G15" s="11"/>
      <c r="H15" s="4" t="s">
        <v>21</v>
      </c>
      <c r="I15" s="4"/>
      <c r="J15" s="4" t="s">
        <v>22</v>
      </c>
      <c r="K15" s="4"/>
      <c r="L15" s="4"/>
    </row>
    <row r="16" spans="1:12" x14ac:dyDescent="0.25">
      <c r="A16" s="10"/>
      <c r="B16" s="10" t="s">
        <v>11</v>
      </c>
      <c r="C16" s="10" t="s">
        <v>12</v>
      </c>
      <c r="D16" s="10" t="s">
        <v>13</v>
      </c>
      <c r="E16" s="10" t="s">
        <v>14</v>
      </c>
      <c r="F16" s="10" t="s">
        <v>15</v>
      </c>
      <c r="G16" s="10" t="s">
        <v>16</v>
      </c>
      <c r="H16" s="10" t="s">
        <v>17</v>
      </c>
      <c r="I16" s="10" t="s">
        <v>19</v>
      </c>
      <c r="J16" s="10" t="s">
        <v>18</v>
      </c>
      <c r="K16" s="10" t="s">
        <v>20</v>
      </c>
      <c r="L16" s="4"/>
    </row>
    <row r="17" spans="1:12" x14ac:dyDescent="0.25">
      <c r="A17" s="10" t="s">
        <v>0</v>
      </c>
      <c r="B17" s="10">
        <v>11357</v>
      </c>
      <c r="C17" s="10">
        <v>12250</v>
      </c>
      <c r="D17" s="10">
        <v>15042</v>
      </c>
      <c r="E17" s="10">
        <v>13956</v>
      </c>
      <c r="F17" s="10">
        <v>13118</v>
      </c>
      <c r="G17" s="10">
        <v>13324</v>
      </c>
      <c r="H17" s="10">
        <f>AVERAGE(B17:D17)</f>
        <v>12883</v>
      </c>
      <c r="I17" s="10">
        <f>_xlfn.STDEV.P(B17:D17)</f>
        <v>1569.5695800653968</v>
      </c>
      <c r="J17" s="10">
        <f>AVERAGE(E17:G17)</f>
        <v>13466</v>
      </c>
      <c r="K17" s="10">
        <f>_xlfn.STDEV.P(E17:G17)</f>
        <v>356.54265756942277</v>
      </c>
      <c r="L17" s="4"/>
    </row>
  </sheetData>
  <mergeCells count="5">
    <mergeCell ref="A1:L2"/>
    <mergeCell ref="B3:D3"/>
    <mergeCell ref="E3:G3"/>
    <mergeCell ref="H3:J3"/>
    <mergeCell ref="B15:G15"/>
  </mergeCells>
  <pageMargins left="0.7" right="0.7" top="0.78740157499999996" bottom="0.78740157499999996" header="0.3" footer="0.3"/>
  <pageSetup paperSize="9"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Nicht normalisiert</vt:lpstr>
      <vt:lpstr>Normalisiert zu IS</vt:lpstr>
      <vt:lpstr>Tabelle1</vt:lpstr>
      <vt:lpstr>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Gomez</dc:creator>
  <cp:lastModifiedBy>Yayci, Abdulkadir</cp:lastModifiedBy>
  <cp:lastPrinted>2019-02-25T11:23:07Z</cp:lastPrinted>
  <dcterms:created xsi:type="dcterms:W3CDTF">2019-01-16T08:58:13Z</dcterms:created>
  <dcterms:modified xsi:type="dcterms:W3CDTF">2019-05-20T12:06:50Z</dcterms:modified>
</cp:coreProperties>
</file>