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2/"/>
    </mc:Choice>
  </mc:AlternateContent>
  <xr:revisionPtr revIDLastSave="0" documentId="13_ncr:1_{F05F87B9-A50C-1B4A-A02C-4311A7EAF4E6}" xr6:coauthVersionLast="47" xr6:coauthVersionMax="47" xr10:uidLastSave="{00000000-0000-0000-0000-000000000000}"/>
  <bookViews>
    <workbookView xWindow="9580" yWindow="8100" windowWidth="25600" windowHeight="14580" firstSheet="5" activeTab="10" xr2:uid="{00000000-000D-0000-FFFF-FFFF00000000}"/>
  </bookViews>
  <sheets>
    <sheet name="LacZ_immo_untreated" sheetId="3" r:id="rId1"/>
    <sheet name="LacZ_immo_2100R1" sheetId="4" r:id="rId2"/>
    <sheet name="LacZ_immo_2100R2" sheetId="5" r:id="rId3"/>
    <sheet name="LacZ_immo_2100R3" sheetId="6" r:id="rId4"/>
    <sheet name="LacZ_immo_3600R1" sheetId="7" r:id="rId5"/>
    <sheet name="LacZ_immo_3600R2" sheetId="8" r:id="rId6"/>
    <sheet name="LacZ_immo_3600R3" sheetId="9" r:id="rId7"/>
    <sheet name="LacZ_free_rawdata" sheetId="10" r:id="rId8"/>
    <sheet name="LacZ_free_stability" sheetId="11" r:id="rId9"/>
    <sheet name="LacZ_stability" sheetId="12" r:id="rId10"/>
    <sheet name="LacZ_70%" sheetId="13" r:id="rId11"/>
  </sheets>
  <externalReferences>
    <externalReference r:id="rId12"/>
    <externalReference r:id="rId13"/>
    <externalReference r:id="rId1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3" l="1"/>
  <c r="B9" i="13"/>
  <c r="B3" i="13"/>
  <c r="B2" i="13"/>
  <c r="A2" i="13"/>
  <c r="D2" i="13"/>
  <c r="A3" i="13"/>
  <c r="C5" i="13"/>
  <c r="A9" i="13"/>
  <c r="D9" i="13"/>
  <c r="A10" i="13"/>
  <c r="C15" i="12"/>
  <c r="C14" i="12"/>
  <c r="C13" i="12"/>
  <c r="C12" i="12"/>
  <c r="C11" i="12"/>
  <c r="C10" i="12"/>
  <c r="B15" i="12"/>
  <c r="B14" i="12"/>
  <c r="B13" i="12"/>
  <c r="B12" i="12"/>
  <c r="B11" i="12"/>
  <c r="B10" i="12"/>
  <c r="C9" i="12"/>
  <c r="B9" i="12"/>
  <c r="C6" i="12"/>
  <c r="B6" i="12"/>
  <c r="C5" i="12"/>
  <c r="B5" i="12"/>
  <c r="K7" i="12"/>
  <c r="K4" i="12"/>
  <c r="J7" i="12"/>
  <c r="J4" i="12"/>
  <c r="I3" i="12"/>
  <c r="I4" i="12"/>
  <c r="I5" i="12"/>
  <c r="I6" i="12"/>
  <c r="I7" i="12"/>
  <c r="I8" i="12"/>
  <c r="I2" i="12"/>
  <c r="H8" i="12"/>
  <c r="H7" i="12"/>
  <c r="H6" i="12"/>
  <c r="H5" i="12"/>
  <c r="H4" i="12"/>
  <c r="H3" i="12"/>
  <c r="H2" i="12"/>
  <c r="C4" i="12"/>
  <c r="B4" i="12"/>
  <c r="B6" i="11" l="1"/>
  <c r="C6" i="11"/>
  <c r="D6" i="11"/>
  <c r="E6" i="11"/>
  <c r="F6" i="11"/>
  <c r="G6" i="11"/>
  <c r="H6" i="11"/>
  <c r="J6" i="11"/>
  <c r="B9" i="11" s="1"/>
  <c r="B7" i="11"/>
  <c r="C7" i="11"/>
  <c r="D7" i="11"/>
  <c r="E7" i="11"/>
  <c r="F7" i="11"/>
  <c r="G7" i="11"/>
  <c r="H7" i="11"/>
  <c r="J7" i="11"/>
  <c r="T11" i="11"/>
  <c r="U11" i="11" s="1"/>
  <c r="T12" i="11"/>
  <c r="U12" i="11"/>
  <c r="T13" i="11"/>
  <c r="U13" i="11" s="1"/>
  <c r="T14" i="11"/>
  <c r="U14" i="11"/>
  <c r="T15" i="11"/>
  <c r="U15" i="11"/>
  <c r="B16" i="11"/>
  <c r="D16" i="11"/>
  <c r="E16" i="11"/>
  <c r="F16" i="11"/>
  <c r="G16" i="11"/>
  <c r="H16" i="11"/>
  <c r="I16" i="11"/>
  <c r="J16" i="11"/>
  <c r="T16" i="11"/>
  <c r="U16" i="11" s="1"/>
  <c r="T17" i="11"/>
  <c r="U17" i="11"/>
  <c r="T18" i="11"/>
  <c r="U18" i="11" s="1"/>
  <c r="T5" i="10"/>
  <c r="T6" i="10"/>
  <c r="T7" i="10"/>
  <c r="R12" i="10"/>
  <c r="R13" i="10"/>
  <c r="R14" i="10"/>
  <c r="R19" i="10"/>
  <c r="R20" i="10"/>
  <c r="R21" i="10"/>
  <c r="R26" i="10"/>
  <c r="R27" i="10"/>
  <c r="R28" i="10"/>
  <c r="R33" i="10"/>
  <c r="R34" i="10"/>
  <c r="R35" i="10"/>
  <c r="R40" i="10"/>
  <c r="R41" i="10"/>
  <c r="R42" i="10"/>
  <c r="R47" i="10"/>
  <c r="R48" i="10"/>
  <c r="R49" i="10"/>
  <c r="R54" i="10"/>
  <c r="R55" i="10"/>
  <c r="R56" i="10"/>
  <c r="R61" i="10"/>
  <c r="R62" i="10"/>
  <c r="R63" i="10"/>
  <c r="B10" i="11" l="1"/>
  <c r="G10" i="11"/>
  <c r="F9" i="11"/>
  <c r="G11" i="11"/>
  <c r="H10" i="11"/>
  <c r="G9" i="11"/>
  <c r="H11" i="11"/>
  <c r="F11" i="11"/>
  <c r="E10" i="11"/>
  <c r="D9" i="11"/>
  <c r="H9" i="11"/>
  <c r="F10" i="11"/>
  <c r="E9" i="11"/>
  <c r="E11" i="11"/>
  <c r="D10" i="11"/>
  <c r="C9" i="11"/>
  <c r="C11" i="11"/>
  <c r="B11" i="11"/>
  <c r="D11" i="11"/>
  <c r="C10" i="11"/>
  <c r="Q3" i="9"/>
  <c r="R3" i="9"/>
  <c r="S3" i="9"/>
  <c r="Q4" i="9"/>
  <c r="R4" i="9"/>
  <c r="S4" i="9"/>
  <c r="Q5" i="9"/>
  <c r="R5" i="9"/>
  <c r="S5" i="9"/>
  <c r="Q6" i="9"/>
  <c r="R6" i="9"/>
  <c r="S6" i="9"/>
  <c r="Q7" i="9"/>
  <c r="R7" i="9"/>
  <c r="S7" i="9"/>
  <c r="Q8" i="9"/>
  <c r="R8" i="9"/>
  <c r="S8" i="9"/>
  <c r="B12" i="11" l="1"/>
  <c r="G12" i="11"/>
  <c r="G13" i="11"/>
  <c r="V13" i="11" s="1"/>
  <c r="E12" i="11"/>
  <c r="E13" i="11"/>
  <c r="V15" i="11" s="1"/>
  <c r="H12" i="11"/>
  <c r="H13" i="11"/>
  <c r="V12" i="11" s="1"/>
  <c r="F12" i="11"/>
  <c r="F13" i="11"/>
  <c r="V14" i="11" s="1"/>
  <c r="D12" i="11"/>
  <c r="D13" i="11"/>
  <c r="V16" i="11" s="1"/>
  <c r="C12" i="11"/>
  <c r="C13" i="11"/>
  <c r="V17" i="11" s="1"/>
  <c r="B13" i="11"/>
  <c r="V18" i="11" s="1"/>
  <c r="R10" i="9"/>
  <c r="Q11" i="9" s="1"/>
  <c r="S10" i="9"/>
  <c r="Q10" i="9"/>
  <c r="Q3" i="8"/>
  <c r="R3" i="8"/>
  <c r="S3" i="8"/>
  <c r="Q4" i="8"/>
  <c r="R4" i="8"/>
  <c r="S4" i="8"/>
  <c r="Q5" i="8"/>
  <c r="R5" i="8"/>
  <c r="R10" i="8" s="1"/>
  <c r="S5" i="8"/>
  <c r="Q6" i="8"/>
  <c r="R6" i="8"/>
  <c r="S6" i="8"/>
  <c r="Q7" i="8"/>
  <c r="R7" i="8"/>
  <c r="S7" i="8"/>
  <c r="Q8" i="8"/>
  <c r="R8" i="8"/>
  <c r="S8" i="8"/>
  <c r="Q12" i="9" l="1"/>
  <c r="Q10" i="8"/>
  <c r="Q11" i="8" s="1"/>
  <c r="S10" i="8"/>
  <c r="Q3" i="7"/>
  <c r="R3" i="7"/>
  <c r="S3" i="7"/>
  <c r="Q4" i="7"/>
  <c r="R4" i="7"/>
  <c r="S4" i="7"/>
  <c r="Q5" i="7"/>
  <c r="R5" i="7"/>
  <c r="S5" i="7"/>
  <c r="Q6" i="7"/>
  <c r="R6" i="7"/>
  <c r="S6" i="7"/>
  <c r="Q7" i="7"/>
  <c r="R7" i="7"/>
  <c r="S7" i="7"/>
  <c r="Q8" i="7"/>
  <c r="R8" i="7"/>
  <c r="S8" i="7"/>
  <c r="Q12" i="8" l="1"/>
  <c r="S10" i="7"/>
  <c r="R10" i="7"/>
  <c r="Q10" i="7"/>
  <c r="Q12" i="7" s="1"/>
  <c r="Q3" i="6"/>
  <c r="Q10" i="6" s="1"/>
  <c r="R3" i="6"/>
  <c r="S3" i="6"/>
  <c r="Q4" i="6"/>
  <c r="R4" i="6"/>
  <c r="S4" i="6"/>
  <c r="Q5" i="6"/>
  <c r="R5" i="6"/>
  <c r="S5" i="6"/>
  <c r="Q6" i="6"/>
  <c r="R6" i="6"/>
  <c r="S6" i="6"/>
  <c r="Q7" i="6"/>
  <c r="R7" i="6"/>
  <c r="S7" i="6"/>
  <c r="Q8" i="6"/>
  <c r="R8" i="6"/>
  <c r="S8" i="6"/>
  <c r="Q11" i="7" l="1"/>
  <c r="S10" i="6"/>
  <c r="Q12" i="6" s="1"/>
  <c r="R10" i="6"/>
  <c r="Q11" i="6" s="1"/>
  <c r="Q3" i="5"/>
  <c r="R3" i="5"/>
  <c r="S3" i="5"/>
  <c r="Q4" i="5"/>
  <c r="R4" i="5"/>
  <c r="S4" i="5"/>
  <c r="Q5" i="5"/>
  <c r="R5" i="5"/>
  <c r="R10" i="5" s="1"/>
  <c r="S5" i="5"/>
  <c r="Q6" i="5"/>
  <c r="R6" i="5"/>
  <c r="S6" i="5"/>
  <c r="Q7" i="5"/>
  <c r="R7" i="5"/>
  <c r="S7" i="5"/>
  <c r="S10" i="5" s="1"/>
  <c r="Q8" i="5"/>
  <c r="R8" i="5"/>
  <c r="S8" i="5"/>
  <c r="Q10" i="5" l="1"/>
  <c r="Q11" i="5"/>
  <c r="Q12" i="5"/>
  <c r="Q3" i="4"/>
  <c r="R3" i="4"/>
  <c r="S3" i="4"/>
  <c r="Q4" i="4"/>
  <c r="R4" i="4"/>
  <c r="R10" i="4" s="1"/>
  <c r="S4" i="4"/>
  <c r="S10" i="4" s="1"/>
  <c r="Q5" i="4"/>
  <c r="Q10" i="4" s="1"/>
  <c r="R5" i="4"/>
  <c r="S5" i="4"/>
  <c r="Q6" i="4"/>
  <c r="R6" i="4"/>
  <c r="S6" i="4"/>
  <c r="Q7" i="4"/>
  <c r="R7" i="4"/>
  <c r="S7" i="4"/>
  <c r="Q8" i="4"/>
  <c r="R8" i="4"/>
  <c r="S8" i="4"/>
  <c r="Q12" i="4" l="1"/>
  <c r="Q11" i="4"/>
  <c r="S8" i="3"/>
  <c r="R8" i="3" l="1"/>
  <c r="Q8" i="3"/>
  <c r="R5" i="3" l="1"/>
  <c r="S5" i="3"/>
  <c r="R6" i="3"/>
  <c r="S6" i="3"/>
  <c r="R7" i="3"/>
  <c r="S7" i="3"/>
  <c r="Q7" i="3"/>
  <c r="Q6" i="3"/>
  <c r="Q5" i="3"/>
  <c r="R4" i="3"/>
  <c r="S4" i="3"/>
  <c r="Q4" i="3"/>
  <c r="S3" i="3"/>
  <c r="R3" i="3"/>
  <c r="Q3" i="3"/>
  <c r="R10" i="3" l="1"/>
  <c r="S10" i="3"/>
  <c r="Q10" i="3"/>
  <c r="Q12" i="3" l="1"/>
  <c r="Q11" i="3"/>
</calcChain>
</file>

<file path=xl/sharedStrings.xml><?xml version="1.0" encoding="utf-8"?>
<sst xmlns="http://schemas.openxmlformats.org/spreadsheetml/2006/main" count="215" uniqueCount="52">
  <si>
    <t>G</t>
  </si>
  <si>
    <t>H</t>
  </si>
  <si>
    <t>R1</t>
  </si>
  <si>
    <t>R2</t>
  </si>
  <si>
    <t>R3</t>
  </si>
  <si>
    <t>time [s]</t>
  </si>
  <si>
    <t>StabW</t>
  </si>
  <si>
    <t>raw activity</t>
  </si>
  <si>
    <t>Average activity</t>
  </si>
  <si>
    <t>D9</t>
  </si>
  <si>
    <t>D8</t>
  </si>
  <si>
    <t>D7</t>
  </si>
  <si>
    <t>Temp. [°C]</t>
  </si>
  <si>
    <t>Time [s]</t>
  </si>
  <si>
    <t>activity</t>
  </si>
  <si>
    <t>Cycle Nr.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</si>
  <si>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</si>
  <si>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</si>
  <si>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</si>
  <si>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</si>
  <si>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</si>
  <si>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</si>
  <si>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</si>
  <si>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</si>
  <si>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</si>
  <si>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</si>
  <si>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</si>
  <si>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</si>
  <si>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</si>
  <si>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</si>
  <si>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</si>
  <si>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F6</t>
  </si>
  <si>
    <t>F5</t>
  </si>
  <si>
    <t>F4</t>
  </si>
  <si>
    <t>D12</t>
  </si>
  <si>
    <t>D11</t>
  </si>
  <si>
    <t>D10</t>
  </si>
  <si>
    <t>D6</t>
  </si>
  <si>
    <t>D5</t>
  </si>
  <si>
    <t>D4</t>
  </si>
  <si>
    <t>treatment time</t>
  </si>
  <si>
    <t>Matlab fit</t>
  </si>
  <si>
    <t>experiment</t>
  </si>
  <si>
    <t>STABWN</t>
  </si>
  <si>
    <t>Mean</t>
  </si>
  <si>
    <t>MW</t>
  </si>
  <si>
    <t>immobilized</t>
  </si>
  <si>
    <t>treatment time [s]</t>
  </si>
  <si>
    <t>Residual activity [%]</t>
  </si>
  <si>
    <t>untreated</t>
  </si>
  <si>
    <t>free</t>
  </si>
  <si>
    <t>Protection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</si>
</sst>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1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4" borderId="0" xfId="0" applyFont="1" applyFill="1"/>
    <xf numFmtId="0" fontId="0" fillId="0" borderId="0" xfId="0" applyAlignment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/>
    <xf numFmtId="0" fontId="1" fillId="0" borderId="0" xfId="2"/>
    <xf numFmtId="0" fontId="0" fillId="0" borderId="0" xfId="0" applyAlignment="1">
      <alignment horizontal="center" vertical="center"/>
    </xf>
    <xf numFmtId="9" fontId="1" fillId="0" borderId="0" xfId="2" applyNumberFormat="1"/>
  </cellXfs>
  <cellStyles count="3">
    <cellStyle name="Standard" xfId="0" builtinId="0"/>
    <cellStyle name="Standard 2" xfId="1" xr:uid="{B33AC543-21E6-3C4C-8211-980E8205EAB6}"/>
    <cellStyle name="Standard 3" xfId="2" xr:uid="{F92908A8-6620-4740-A27E-0FE493CE1F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LacZ_immo_untreated!$Q$3:$Q$8</c:f>
              <c:numCache>
                <c:formatCode>General</c:formatCode>
                <c:ptCount val="6"/>
                <c:pt idx="0">
                  <c:v>0.04</c:v>
                </c:pt>
                <c:pt idx="1">
                  <c:v>0.23799999999999999</c:v>
                </c:pt>
                <c:pt idx="2">
                  <c:v>0.41699999999999998</c:v>
                </c:pt>
                <c:pt idx="3">
                  <c:v>0.57699999999999996</c:v>
                </c:pt>
                <c:pt idx="4">
                  <c:v>0.72899999999999998</c:v>
                </c:pt>
                <c:pt idx="5">
                  <c:v>0.82099999999999995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LacZ_immo_untreated!$R$2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LacZ_immo_untreated!$R$3:$R$8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0.29899999999999999</c:v>
                </c:pt>
                <c:pt idx="2">
                  <c:v>0.51700000000000002</c:v>
                </c:pt>
                <c:pt idx="3">
                  <c:v>0.68600000000000005</c:v>
                </c:pt>
                <c:pt idx="4">
                  <c:v>0.84499999999999997</c:v>
                </c:pt>
                <c:pt idx="5">
                  <c:v>0.90400000000000003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LacZ_immo_untreated!$S$2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LacZ_immo_untreated!$S$3:$S$8</c:f>
              <c:numCache>
                <c:formatCode>General</c:formatCode>
                <c:ptCount val="6"/>
                <c:pt idx="0">
                  <c:v>0.04</c:v>
                </c:pt>
                <c:pt idx="1">
                  <c:v>0.26</c:v>
                </c:pt>
                <c:pt idx="2">
                  <c:v>0.45300000000000001</c:v>
                </c:pt>
                <c:pt idx="3">
                  <c:v>0.63200000000000001</c:v>
                </c:pt>
                <c:pt idx="4">
                  <c:v>0.78400000000000003</c:v>
                </c:pt>
                <c:pt idx="5">
                  <c:v>0.873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'LacZ_70%'!$A$2:$A$3</c:f>
              <c:numCache>
                <c:formatCode>General</c:formatCode>
                <c:ptCount val="2"/>
                <c:pt idx="0">
                  <c:v>900</c:v>
                </c:pt>
                <c:pt idx="1">
                  <c:v>2100</c:v>
                </c:pt>
              </c:numCache>
            </c:numRef>
          </c:xVal>
          <c:yVal>
            <c:numRef>
              <c:f>'LacZ_70%'!$B$2:$B$3</c:f>
              <c:numCache>
                <c:formatCode>General</c:formatCode>
                <c:ptCount val="2"/>
                <c:pt idx="0">
                  <c:v>97.90474697599079</c:v>
                </c:pt>
                <c:pt idx="1">
                  <c:v>26.991351843422848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FB-1841-81B3-716DEB564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270128"/>
        <c:axId val="1008664160"/>
      </c:scatterChart>
      <c:valAx>
        <c:axId val="101027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8664160"/>
        <c:crosses val="autoZero"/>
        <c:crossBetween val="midCat"/>
      </c:valAx>
      <c:valAx>
        <c:axId val="100866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27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'LacZ_70%'!$A$9:$A$10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xVal>
          <c:yVal>
            <c:numRef>
              <c:f>'LacZ_70%'!$B$9:$B$10</c:f>
              <c:numCache>
                <c:formatCode>General</c:formatCode>
                <c:ptCount val="2"/>
                <c:pt idx="0">
                  <c:v>82.291013606134854</c:v>
                </c:pt>
                <c:pt idx="1">
                  <c:v>54.708859321961576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98-3742-9FF4-EC0911772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097920"/>
        <c:axId val="1010061344"/>
      </c:scatterChart>
      <c:valAx>
        <c:axId val="94609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061344"/>
        <c:crosses val="autoZero"/>
        <c:crossBetween val="midCat"/>
      </c:valAx>
      <c:valAx>
        <c:axId val="101006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609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LacZ_immo_2100R1!$Q$2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LacZ_immo_2100R1!$Q$3:$Q$8</c:f>
              <c:numCache>
                <c:formatCode>General</c:formatCode>
                <c:ptCount val="6"/>
                <c:pt idx="0">
                  <c:v>0.04</c:v>
                </c:pt>
                <c:pt idx="1">
                  <c:v>9.5000000000000001E-2</c:v>
                </c:pt>
                <c:pt idx="2">
                  <c:v>0.13900000000000001</c:v>
                </c:pt>
                <c:pt idx="3">
                  <c:v>0.187</c:v>
                </c:pt>
                <c:pt idx="4">
                  <c:v>0.24299999999999999</c:v>
                </c:pt>
                <c:pt idx="5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89-D245-AB04-B00B6E61BF01}"/>
            </c:ext>
          </c:extLst>
        </c:ser>
        <c:ser>
          <c:idx val="1"/>
          <c:order val="1"/>
          <c:tx>
            <c:strRef>
              <c:f>LacZ_immo_2100R1!$R$2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LacZ_immo_2100R1!$R$3:$R$8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0.112</c:v>
                </c:pt>
                <c:pt idx="2">
                  <c:v>0.17199999999999999</c:v>
                </c:pt>
                <c:pt idx="3">
                  <c:v>0.22600000000000001</c:v>
                </c:pt>
                <c:pt idx="4">
                  <c:v>0.28499999999999998</c:v>
                </c:pt>
                <c:pt idx="5">
                  <c:v>0.34599999999999997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89-D245-AB04-B00B6E61BF01}"/>
            </c:ext>
          </c:extLst>
        </c:ser>
        <c:ser>
          <c:idx val="2"/>
          <c:order val="2"/>
          <c:tx>
            <c:strRef>
              <c:f>LacZ_immo_2100R1!$S$2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LacZ_immo_2100R1!$S$3:$S$8</c:f>
              <c:numCache>
                <c:formatCode>General</c:formatCode>
                <c:ptCount val="6"/>
                <c:pt idx="0">
                  <c:v>0.04</c:v>
                </c:pt>
                <c:pt idx="1">
                  <c:v>0.1</c:v>
                </c:pt>
                <c:pt idx="2">
                  <c:v>0.153</c:v>
                </c:pt>
                <c:pt idx="3">
                  <c:v>0.21</c:v>
                </c:pt>
                <c:pt idx="4">
                  <c:v>0.26200000000000001</c:v>
                </c:pt>
                <c:pt idx="5">
                  <c:v>0.32500000000000001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89-D245-AB04-B00B6E61B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LacZ_immo_2100R1!$A$405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LacZ_immo_2100R2!$Q$2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LacZ_immo_2100R2!$Q$3:$Q$8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8.7999999999999995E-2</c:v>
                </c:pt>
                <c:pt idx="2">
                  <c:v>0.14000000000000001</c:v>
                </c:pt>
                <c:pt idx="3">
                  <c:v>0.185</c:v>
                </c:pt>
                <c:pt idx="4">
                  <c:v>0.22800000000000001</c:v>
                </c:pt>
                <c:pt idx="5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67-D041-AB95-0059756B7DF1}"/>
            </c:ext>
          </c:extLst>
        </c:ser>
        <c:ser>
          <c:idx val="1"/>
          <c:order val="1"/>
          <c:tx>
            <c:strRef>
              <c:f>LacZ_immo_2100R2!$R$2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LacZ_immo_2100R2!$R$3:$R$8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8.8999999999999996E-2</c:v>
                </c:pt>
                <c:pt idx="2">
                  <c:v>0.13200000000000001</c:v>
                </c:pt>
                <c:pt idx="3">
                  <c:v>0.182</c:v>
                </c:pt>
                <c:pt idx="4">
                  <c:v>0.216</c:v>
                </c:pt>
                <c:pt idx="5">
                  <c:v>0.26500000000000001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67-D041-AB95-0059756B7DF1}"/>
            </c:ext>
          </c:extLst>
        </c:ser>
        <c:ser>
          <c:idx val="2"/>
          <c:order val="2"/>
          <c:tx>
            <c:strRef>
              <c:f>LacZ_immo_2100R2!$S$2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LacZ_immo_2100R2!$S$3:$S$8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8.5000000000000006E-2</c:v>
                </c:pt>
                <c:pt idx="2">
                  <c:v>0.13400000000000001</c:v>
                </c:pt>
                <c:pt idx="3">
                  <c:v>0.17499999999999999</c:v>
                </c:pt>
                <c:pt idx="4">
                  <c:v>0.215</c:v>
                </c:pt>
                <c:pt idx="5">
                  <c:v>0.26400000000000001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67-D041-AB95-0059756B7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LacZ_immo_2100R2!$A$405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LacZ_immo_2100R3!$Q$2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LacZ_immo_2100R3!$Q$3:$Q$8</c:f>
              <c:numCache>
                <c:formatCode>General</c:formatCode>
                <c:ptCount val="6"/>
                <c:pt idx="0">
                  <c:v>4.3999999999999997E-2</c:v>
                </c:pt>
                <c:pt idx="1">
                  <c:v>7.4999999999999997E-2</c:v>
                </c:pt>
                <c:pt idx="2">
                  <c:v>0.108</c:v>
                </c:pt>
                <c:pt idx="3">
                  <c:v>0.14599999999999999</c:v>
                </c:pt>
                <c:pt idx="4">
                  <c:v>0.183</c:v>
                </c:pt>
                <c:pt idx="5">
                  <c:v>0.22900000000000001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AC-EE4A-85E7-8BB5908D1ADD}"/>
            </c:ext>
          </c:extLst>
        </c:ser>
        <c:ser>
          <c:idx val="1"/>
          <c:order val="1"/>
          <c:tx>
            <c:strRef>
              <c:f>LacZ_immo_2100R3!$R$2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LacZ_immo_2100R3!$R$3:$R$8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7.4999999999999997E-2</c:v>
                </c:pt>
                <c:pt idx="2">
                  <c:v>0.109</c:v>
                </c:pt>
                <c:pt idx="3">
                  <c:v>0.14199999999999999</c:v>
                </c:pt>
                <c:pt idx="4">
                  <c:v>0.17899999999999999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AC-EE4A-85E7-8BB5908D1ADD}"/>
            </c:ext>
          </c:extLst>
        </c:ser>
        <c:ser>
          <c:idx val="2"/>
          <c:order val="2"/>
          <c:tx>
            <c:strRef>
              <c:f>LacZ_immo_2100R3!$S$2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LacZ_immo_2100R3!$S$3:$S$8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7.9000000000000001E-2</c:v>
                </c:pt>
                <c:pt idx="2">
                  <c:v>0.122</c:v>
                </c:pt>
                <c:pt idx="3">
                  <c:v>0.14699999999999999</c:v>
                </c:pt>
                <c:pt idx="4">
                  <c:v>0.184</c:v>
                </c:pt>
                <c:pt idx="5">
                  <c:v>0.218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AC-EE4A-85E7-8BB5908D1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LacZ_immo_2100R3!$A$405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LacZ_immo_3600R1!$Q$2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LacZ_immo_3600R1!$Q$3:$Q$8</c:f>
              <c:numCache>
                <c:formatCode>General</c:formatCode>
                <c:ptCount val="6"/>
                <c:pt idx="0">
                  <c:v>3.6999999999999998E-2</c:v>
                </c:pt>
                <c:pt idx="1">
                  <c:v>5.8999999999999997E-2</c:v>
                </c:pt>
                <c:pt idx="2">
                  <c:v>7.9000000000000001E-2</c:v>
                </c:pt>
                <c:pt idx="3">
                  <c:v>9.9000000000000005E-2</c:v>
                </c:pt>
                <c:pt idx="4">
                  <c:v>0.11700000000000001</c:v>
                </c:pt>
                <c:pt idx="5">
                  <c:v>0.13900000000000001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0A-0B4D-B9AA-DA9156028374}"/>
            </c:ext>
          </c:extLst>
        </c:ser>
        <c:ser>
          <c:idx val="1"/>
          <c:order val="1"/>
          <c:tx>
            <c:strRef>
              <c:f>LacZ_immo_3600R1!$R$2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LacZ_immo_3600R1!$R$3:$R$8</c:f>
              <c:numCache>
                <c:formatCode>General</c:formatCode>
                <c:ptCount val="6"/>
                <c:pt idx="0">
                  <c:v>3.5999999999999997E-2</c:v>
                </c:pt>
                <c:pt idx="1">
                  <c:v>5.6000000000000001E-2</c:v>
                </c:pt>
                <c:pt idx="2">
                  <c:v>7.1999999999999995E-2</c:v>
                </c:pt>
                <c:pt idx="3">
                  <c:v>0.09</c:v>
                </c:pt>
                <c:pt idx="4">
                  <c:v>0.10299999999999999</c:v>
                </c:pt>
                <c:pt idx="5">
                  <c:v>0.11899999999999999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0A-0B4D-B9AA-DA9156028374}"/>
            </c:ext>
          </c:extLst>
        </c:ser>
        <c:ser>
          <c:idx val="2"/>
          <c:order val="2"/>
          <c:tx>
            <c:strRef>
              <c:f>LacZ_immo_3600R1!$S$2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LacZ_immo_3600R1!$P$3:$P$8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LacZ_immo_3600R1!$S$3:$S$8</c:f>
              <c:numCache>
                <c:formatCode>General</c:formatCode>
                <c:ptCount val="6"/>
                <c:pt idx="0">
                  <c:v>3.9E-2</c:v>
                </c:pt>
                <c:pt idx="1">
                  <c:v>6.2E-2</c:v>
                </c:pt>
                <c:pt idx="2">
                  <c:v>8.2000000000000003E-2</c:v>
                </c:pt>
                <c:pt idx="3">
                  <c:v>9.8000000000000004E-2</c:v>
                </c:pt>
                <c:pt idx="4">
                  <c:v>0.12</c:v>
                </c:pt>
                <c:pt idx="5">
                  <c:v>0.14599999999999999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0A-0B4D-B9AA-DA9156028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LacZ_immo_3600R1!$A$405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LacZ_immo_3600R2!$Q$2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LacZ_immo_3600R2!$Q$3:$Q$8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5.1999999999999998E-2</c:v>
                </c:pt>
                <c:pt idx="2">
                  <c:v>6.7000000000000004E-2</c:v>
                </c:pt>
                <c:pt idx="3">
                  <c:v>7.2999999999999995E-2</c:v>
                </c:pt>
                <c:pt idx="4">
                  <c:v>8.7999999999999995E-2</c:v>
                </c:pt>
                <c:pt idx="5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02-E44A-A703-7BC28CD9CA5E}"/>
            </c:ext>
          </c:extLst>
        </c:ser>
        <c:ser>
          <c:idx val="1"/>
          <c:order val="1"/>
          <c:tx>
            <c:strRef>
              <c:f>LacZ_immo_3600R2!$R$2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LacZ_immo_3600R2!$R$3:$R$8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4.9000000000000002E-2</c:v>
                </c:pt>
                <c:pt idx="2">
                  <c:v>5.8999999999999997E-2</c:v>
                </c:pt>
                <c:pt idx="3">
                  <c:v>6.7000000000000004E-2</c:v>
                </c:pt>
                <c:pt idx="4">
                  <c:v>7.8E-2</c:v>
                </c:pt>
                <c:pt idx="5">
                  <c:v>8.5000000000000006E-2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02-E44A-A703-7BC28CD9CA5E}"/>
            </c:ext>
          </c:extLst>
        </c:ser>
        <c:ser>
          <c:idx val="2"/>
          <c:order val="2"/>
          <c:tx>
            <c:strRef>
              <c:f>LacZ_immo_3600R2!$S$2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LacZ_immo_3600R2!$P$3:$P$8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LacZ_immo_3600R2!$S$3:$S$8</c:f>
              <c:numCache>
                <c:formatCode>General</c:formatCode>
                <c:ptCount val="6"/>
                <c:pt idx="0">
                  <c:v>4.1000000000000002E-2</c:v>
                </c:pt>
                <c:pt idx="1">
                  <c:v>5.2999999999999999E-2</c:v>
                </c:pt>
                <c:pt idx="2">
                  <c:v>6.5000000000000002E-2</c:v>
                </c:pt>
                <c:pt idx="3">
                  <c:v>0.08</c:v>
                </c:pt>
                <c:pt idx="4">
                  <c:v>9.6000000000000002E-2</c:v>
                </c:pt>
                <c:pt idx="5">
                  <c:v>0.109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02-E44A-A703-7BC28CD9C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LacZ_immo_3600R2!$A$405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LacZ_immo_3600R3!$Q$2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LacZ_immo_3600R3!$P$3:$P$8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LacZ_immo_3600R3!$Q$3:$Q$8</c:f>
              <c:numCache>
                <c:formatCode>General</c:formatCode>
                <c:ptCount val="6"/>
                <c:pt idx="0">
                  <c:v>4.2000000000000003E-2</c:v>
                </c:pt>
                <c:pt idx="1">
                  <c:v>4.2000000000000003E-2</c:v>
                </c:pt>
                <c:pt idx="2">
                  <c:v>4.2000000000000003E-2</c:v>
                </c:pt>
                <c:pt idx="3">
                  <c:v>4.2000000000000003E-2</c:v>
                </c:pt>
                <c:pt idx="4">
                  <c:v>4.2999999999999997E-2</c:v>
                </c:pt>
                <c:pt idx="5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F2-1942-9D5E-1F89D5974A1B}"/>
            </c:ext>
          </c:extLst>
        </c:ser>
        <c:ser>
          <c:idx val="1"/>
          <c:order val="1"/>
          <c:tx>
            <c:strRef>
              <c:f>LacZ_immo_3600R3!$R$2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LacZ_immo_3600R3!$P$3:$P$8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LacZ_immo_3600R3!$R$3:$R$8</c:f>
              <c:numCache>
                <c:formatCode>General</c:formatCode>
                <c:ptCount val="6"/>
                <c:pt idx="0">
                  <c:v>4.2999999999999997E-2</c:v>
                </c:pt>
                <c:pt idx="1">
                  <c:v>4.1000000000000002E-2</c:v>
                </c:pt>
                <c:pt idx="2">
                  <c:v>4.3999999999999997E-2</c:v>
                </c:pt>
                <c:pt idx="3">
                  <c:v>4.3999999999999997E-2</c:v>
                </c:pt>
                <c:pt idx="4">
                  <c:v>4.7E-2</c:v>
                </c:pt>
                <c:pt idx="5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F2-1942-9D5E-1F89D5974A1B}"/>
            </c:ext>
          </c:extLst>
        </c:ser>
        <c:ser>
          <c:idx val="2"/>
          <c:order val="2"/>
          <c:tx>
            <c:strRef>
              <c:f>LacZ_immo_3600R3!$S$2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LacZ_immo_3600R3!$P$3:$P$8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LacZ_immo_3600R3!$S$3:$S$8</c:f>
              <c:numCache>
                <c:formatCode>General</c:formatCode>
                <c:ptCount val="6"/>
                <c:pt idx="0">
                  <c:v>3.6999999999999998E-2</c:v>
                </c:pt>
                <c:pt idx="1">
                  <c:v>4.2999999999999997E-2</c:v>
                </c:pt>
                <c:pt idx="2">
                  <c:v>4.2999999999999997E-2</c:v>
                </c:pt>
                <c:pt idx="3">
                  <c:v>4.2999999999999997E-2</c:v>
                </c:pt>
                <c:pt idx="4">
                  <c:v>4.2000000000000003E-2</c:v>
                </c:pt>
                <c:pt idx="5">
                  <c:v>4.3999999999999997E-2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F2-1942-9D5E-1F89D5974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LacZ_immo_3600R3!$A$405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LacZ_free_stability!$B$7:$J$7</c:f>
                <c:numCache>
                  <c:formatCode>General</c:formatCode>
                  <c:ptCount val="9"/>
                  <c:pt idx="0">
                    <c:v>9.4047449691602385E-5</c:v>
                  </c:pt>
                  <c:pt idx="1">
                    <c:v>7.9001518595468213E-4</c:v>
                  </c:pt>
                  <c:pt idx="2">
                    <c:v>1.6450274966775069E-3</c:v>
                  </c:pt>
                  <c:pt idx="3">
                    <c:v>5.926272949948097E-4</c:v>
                  </c:pt>
                  <c:pt idx="4">
                    <c:v>3.1840475290352462E-4</c:v>
                  </c:pt>
                  <c:pt idx="5">
                    <c:v>7.8646380717615171E-4</c:v>
                  </c:pt>
                  <c:pt idx="6">
                    <c:v>2.1688587346692682E-4</c:v>
                  </c:pt>
                  <c:pt idx="8">
                    <c:v>1.1562570328870973E-4</c:v>
                  </c:pt>
                </c:numCache>
              </c:numRef>
            </c:plus>
            <c:minus>
              <c:numRef>
                <c:f>LacZ_free_stability!$B$7:$J$7</c:f>
                <c:numCache>
                  <c:formatCode>General</c:formatCode>
                  <c:ptCount val="9"/>
                  <c:pt idx="0">
                    <c:v>9.4047449691602385E-5</c:v>
                  </c:pt>
                  <c:pt idx="1">
                    <c:v>7.9001518595468213E-4</c:v>
                  </c:pt>
                  <c:pt idx="2">
                    <c:v>1.6450274966775069E-3</c:v>
                  </c:pt>
                  <c:pt idx="3">
                    <c:v>5.926272949948097E-4</c:v>
                  </c:pt>
                  <c:pt idx="4">
                    <c:v>3.1840475290352462E-4</c:v>
                  </c:pt>
                  <c:pt idx="5">
                    <c:v>7.8646380717615171E-4</c:v>
                  </c:pt>
                  <c:pt idx="6">
                    <c:v>2.1688587346692682E-4</c:v>
                  </c:pt>
                  <c:pt idx="8">
                    <c:v>1.1562570328870973E-4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LacZ_free_stability!$B$14:$J$14</c:f>
              <c:numCache>
                <c:formatCode>General</c:formatCode>
                <c:ptCount val="9"/>
                <c:pt idx="0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LacZ_free_stability!$B$15:$J$15</c:f>
              <c:numCache>
                <c:formatCode>General</c:formatCode>
                <c:ptCount val="9"/>
                <c:pt idx="0">
                  <c:v>1</c:v>
                </c:pt>
                <c:pt idx="2">
                  <c:v>0.82291013606134844</c:v>
                </c:pt>
                <c:pt idx="3">
                  <c:v>0.54708859321961567</c:v>
                </c:pt>
                <c:pt idx="4">
                  <c:v>0.49870507336131925</c:v>
                </c:pt>
                <c:pt idx="5">
                  <c:v>0.46306697839783212</c:v>
                </c:pt>
                <c:pt idx="6">
                  <c:v>0.38609887864560372</c:v>
                </c:pt>
                <c:pt idx="7">
                  <c:v>0.13786240482478865</c:v>
                </c:pt>
                <c:pt idx="8">
                  <c:v>6.1603146820650391E-3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84-7E46-BEC4-1769611ABF7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ysClr val="windowText" lastClr="000000"/>
                </a:solidFill>
                <a:prstDash val="dash"/>
              </a:ln>
              <a:effectLst/>
            </c:spPr>
            <c:trendlineType val="exp"/>
            <c:dispRSqr val="0"/>
            <c:dispEq val="0"/>
          </c:trendline>
          <c:xVal>
            <c:numRef>
              <c:f>LacZ_free_stability!$B$14:$J$14</c:f>
              <c:numCache>
                <c:formatCode>General</c:formatCode>
                <c:ptCount val="9"/>
                <c:pt idx="0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LacZ_free_stability!$B$16:$J$16</c:f>
              <c:numCache>
                <c:formatCode>General</c:formatCode>
                <c:ptCount val="9"/>
                <c:pt idx="0">
                  <c:v>0.99819999999999998</c:v>
                </c:pt>
                <c:pt idx="2">
                  <c:v>0.77575260164258275</c:v>
                </c:pt>
                <c:pt idx="3">
                  <c:v>0.60287727805573599</c:v>
                </c:pt>
                <c:pt idx="4">
                  <c:v>0.46852696546076533</c:v>
                </c:pt>
                <c:pt idx="5">
                  <c:v>0.36411642195541299</c:v>
                </c:pt>
                <c:pt idx="6">
                  <c:v>0.2199133614144192</c:v>
                </c:pt>
                <c:pt idx="7">
                  <c:v>8.0218459525551913E-2</c:v>
                </c:pt>
                <c:pt idx="8">
                  <c:v>6.4466051379008316E-3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84-7E46-BEC4-1769611A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treatment 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  <a:endParaRPr lang="de-DE" baseline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370277777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LacZ_stability!$A$1</c:f>
              <c:strCache>
                <c:ptCount val="1"/>
                <c:pt idx="0">
                  <c:v>immobilized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LacZ_stability!$C$3:$C$6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8.8481857054071735</c:v>
                  </c:pt>
                  <c:pt idx="2">
                    <c:v>4.8813274436121388</c:v>
                  </c:pt>
                  <c:pt idx="3">
                    <c:v>4.4680991183490129</c:v>
                  </c:pt>
                </c:numCache>
              </c:numRef>
            </c:plus>
            <c:minus>
              <c:numRef>
                <c:f>LacZ_stability!$C$3:$C$6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8.8481857054071735</c:v>
                  </c:pt>
                  <c:pt idx="2">
                    <c:v>4.8813274436121388</c:v>
                  </c:pt>
                  <c:pt idx="3">
                    <c:v>4.4680991183490129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LacZ_stability!$A$3:$A$6</c:f>
              <c:numCache>
                <c:formatCode>General</c:formatCode>
                <c:ptCount val="4"/>
                <c:pt idx="0">
                  <c:v>0</c:v>
                </c:pt>
                <c:pt idx="1">
                  <c:v>900</c:v>
                </c:pt>
                <c:pt idx="2">
                  <c:v>2100</c:v>
                </c:pt>
                <c:pt idx="3">
                  <c:v>3600</c:v>
                </c:pt>
              </c:numCache>
            </c:numRef>
          </c:xVal>
          <c:yVal>
            <c:numRef>
              <c:f>LacZ_stability!$B$3:$B$6</c:f>
              <c:numCache>
                <c:formatCode>General</c:formatCode>
                <c:ptCount val="4"/>
                <c:pt idx="0">
                  <c:v>100</c:v>
                </c:pt>
                <c:pt idx="1">
                  <c:v>97.90474697599079</c:v>
                </c:pt>
                <c:pt idx="2">
                  <c:v>26.991351843422848</c:v>
                </c:pt>
                <c:pt idx="3">
                  <c:v>6.2471552116522524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8-B845-93BD-695F0A99C5A1}"/>
            </c:ext>
          </c:extLst>
        </c:ser>
        <c:ser>
          <c:idx val="1"/>
          <c:order val="1"/>
          <c:tx>
            <c:strRef>
              <c:f>LacZ_stability!$A$7</c:f>
              <c:strCache>
                <c:ptCount val="1"/>
                <c:pt idx="0">
                  <c:v>free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LacZ_stability!$C$8:$C$15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1.9285120313591999</c:v>
                  </c:pt>
                  <c:pt idx="2">
                    <c:v>6.9931014414318167</c:v>
                  </c:pt>
                  <c:pt idx="3">
                    <c:v>2.8312005157405351</c:v>
                  </c:pt>
                  <c:pt idx="4">
                    <c:v>5.2695403819540854</c:v>
                  </c:pt>
                  <c:pt idx="5">
                    <c:v>14.627302684806002</c:v>
                  </c:pt>
                  <c:pt idx="6">
                    <c:v>7.024679693130893</c:v>
                  </c:pt>
                  <c:pt idx="7">
                    <c:v>0.83625381104667285</c:v>
                  </c:pt>
                </c:numCache>
              </c:numRef>
            </c:plus>
            <c:minus>
              <c:numRef>
                <c:f>LacZ_stability!$C$8:$C$15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1.9285120313591999</c:v>
                  </c:pt>
                  <c:pt idx="2">
                    <c:v>6.9931014414318167</c:v>
                  </c:pt>
                  <c:pt idx="3">
                    <c:v>2.8312005157405351</c:v>
                  </c:pt>
                  <c:pt idx="4">
                    <c:v>5.2695403819540854</c:v>
                  </c:pt>
                  <c:pt idx="5">
                    <c:v>14.627302684806002</c:v>
                  </c:pt>
                  <c:pt idx="6">
                    <c:v>7.024679693130893</c:v>
                  </c:pt>
                  <c:pt idx="7">
                    <c:v>0.83625381104667285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LacZ_stability!$A$8:$A$15</c:f>
              <c:numCache>
                <c:formatCode>General</c:formatCode>
                <c:ptCount val="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300</c:v>
                </c:pt>
                <c:pt idx="7">
                  <c:v>600</c:v>
                </c:pt>
              </c:numCache>
            </c:numRef>
          </c:xVal>
          <c:yVal>
            <c:numRef>
              <c:f>LacZ_stability!$B$8:$B$15</c:f>
              <c:numCache>
                <c:formatCode>General</c:formatCode>
                <c:ptCount val="8"/>
                <c:pt idx="0">
                  <c:v>100</c:v>
                </c:pt>
                <c:pt idx="1">
                  <c:v>82.291013606134854</c:v>
                </c:pt>
                <c:pt idx="2">
                  <c:v>54.708859321961576</c:v>
                </c:pt>
                <c:pt idx="3">
                  <c:v>49.870507336131929</c:v>
                </c:pt>
                <c:pt idx="4">
                  <c:v>46.306697839783205</c:v>
                </c:pt>
                <c:pt idx="5">
                  <c:v>38.60988786456037</c:v>
                </c:pt>
                <c:pt idx="6">
                  <c:v>13.786240482478867</c:v>
                </c:pt>
                <c:pt idx="7">
                  <c:v>0.6160314682065039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A8-B845-93BD-695F0A99C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694304"/>
        <c:axId val="276626992"/>
      </c:scatterChart>
      <c:valAx>
        <c:axId val="27669430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26992"/>
        <c:crosses val="autoZero"/>
        <c:crossBetween val="midCat"/>
      </c:valAx>
      <c:valAx>
        <c:axId val="2766269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94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1</xdr:row>
      <xdr:rowOff>25400</xdr:rowOff>
    </xdr:from>
    <xdr:to>
      <xdr:col>10</xdr:col>
      <xdr:colOff>304800</xdr:colOff>
      <xdr:row>14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D714D36-6FE4-0541-ABA7-8A770C2F1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723900</xdr:colOff>
      <xdr:row>15</xdr:row>
      <xdr:rowOff>101600</xdr:rowOff>
    </xdr:from>
    <xdr:to>
      <xdr:col>10</xdr:col>
      <xdr:colOff>342900</xdr:colOff>
      <xdr:row>29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24F1676-3E60-124E-937D-F3CE91ABC4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E1400AF-86DC-144A-BEA0-FCED2D509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CE223BE-2DED-124D-81D4-BBB2A4354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056627-1BB5-7B4C-8F43-0A5FA1FECA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B2B37AA-FA75-C743-B17E-7405E7C44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A3DC692-F414-4543-B54E-795F6797F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C9ACC29-8276-8C41-850B-9A43BA24A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311150</xdr:colOff>
      <xdr:row>5</xdr:row>
      <xdr:rowOff>120650</xdr:rowOff>
    </xdr:from>
    <xdr:to>
      <xdr:col>16</xdr:col>
      <xdr:colOff>311150</xdr:colOff>
      <xdr:row>20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70FB8F1-0FD9-B244-AE9A-5B76A1E6C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12</xdr:col>
      <xdr:colOff>317500</xdr:colOff>
      <xdr:row>27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7871D86-AB88-CA4A-98D0-12C9992281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Manuskripte/Immobilization%20Review/Excel%20Sortiert/Figure%201/LacZ/LacZ_Residual_activi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apA_lo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Halbwertszeitassay/Auswertung%20Halbwertszeitas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hA_all_beads"/>
    </sheetNames>
    <sheetDataSet>
      <sheetData sheetId="0">
        <row r="3">
          <cell r="M3">
            <v>97.90474697599079</v>
          </cell>
          <cell r="N3">
            <v>8.8481857054071735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A_immo_untreated"/>
      <sheetName val="GapA_immo_Plasma900R1"/>
      <sheetName val="GapA_immo_Plasma900R2"/>
      <sheetName val="GapA_immo_Plasma900R3"/>
      <sheetName val="GapA_immo_Plasma2100R1"/>
      <sheetName val="GapA_immo_Plasma2100R2"/>
      <sheetName val="GapA_immo_Plasma2100R3"/>
      <sheetName val="GapA_free_untreated"/>
      <sheetName val="GapA_free_P30"/>
      <sheetName val="GapA_free_P60"/>
      <sheetName val="GapA_free_P90"/>
      <sheetName val="Plate 1 - P120"/>
      <sheetName val="GapA_free_P180"/>
      <sheetName val="GapA_free_P300"/>
      <sheetName val="GapA_free_stability"/>
      <sheetName val="GapA_stability"/>
      <sheetName val="GapA_70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immobilized</v>
          </cell>
        </row>
        <row r="3">
          <cell r="B3">
            <v>0</v>
          </cell>
          <cell r="C3">
            <v>100</v>
          </cell>
          <cell r="D3">
            <v>0</v>
          </cell>
        </row>
        <row r="4">
          <cell r="B4">
            <v>180</v>
          </cell>
          <cell r="C4">
            <v>97.170179547228727</v>
          </cell>
          <cell r="D4">
            <v>9.088382850280837</v>
          </cell>
        </row>
        <row r="5">
          <cell r="B5">
            <v>900</v>
          </cell>
          <cell r="C5">
            <v>78.473413379073762</v>
          </cell>
          <cell r="D5">
            <v>3.01353549527831</v>
          </cell>
        </row>
        <row r="6">
          <cell r="B6">
            <v>2100</v>
          </cell>
          <cell r="C6">
            <v>49.19954259576901</v>
          </cell>
          <cell r="D6">
            <v>3.7672990250641223</v>
          </cell>
        </row>
        <row r="7">
          <cell r="B7" t="str">
            <v>free</v>
          </cell>
        </row>
        <row r="8">
          <cell r="B8">
            <v>0</v>
          </cell>
          <cell r="C8">
            <v>100</v>
          </cell>
          <cell r="D8">
            <v>0</v>
          </cell>
        </row>
        <row r="9">
          <cell r="B9">
            <v>30</v>
          </cell>
          <cell r="C9">
            <v>80.857042500878151</v>
          </cell>
          <cell r="D9">
            <v>9.0631690272941405</v>
          </cell>
        </row>
        <row r="10">
          <cell r="B10">
            <v>60</v>
          </cell>
          <cell r="C10">
            <v>56.464894821059225</v>
          </cell>
          <cell r="D10">
            <v>5.6074915988101273</v>
          </cell>
        </row>
        <row r="11">
          <cell r="B11">
            <v>90</v>
          </cell>
          <cell r="C11">
            <v>10.339569447093917</v>
          </cell>
          <cell r="D11">
            <v>1.7750419330255076</v>
          </cell>
        </row>
        <row r="12">
          <cell r="B12">
            <v>120</v>
          </cell>
          <cell r="C12">
            <v>7.9495680492471337</v>
          </cell>
          <cell r="D12">
            <v>2.3065123557021456</v>
          </cell>
        </row>
        <row r="13">
          <cell r="B13">
            <v>180</v>
          </cell>
          <cell r="C13">
            <v>0.13447232357282138</v>
          </cell>
          <cell r="D13">
            <v>3.2949821472942342E-2</v>
          </cell>
        </row>
        <row r="14">
          <cell r="B14">
            <v>300</v>
          </cell>
          <cell r="C14">
            <v>0</v>
          </cell>
          <cell r="D14">
            <v>0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6"/>
      <sheetName val="Tabelle4"/>
      <sheetName val="Tabelle5"/>
    </sheetNames>
    <sheetDataSet>
      <sheetData sheetId="0"/>
      <sheetData sheetId="1"/>
      <sheetData sheetId="2"/>
      <sheetData sheetId="3">
        <row r="3">
          <cell r="B3">
            <v>900</v>
          </cell>
        </row>
        <row r="4">
          <cell r="B4">
            <v>2100</v>
          </cell>
        </row>
        <row r="15">
          <cell r="B15">
            <v>30</v>
          </cell>
        </row>
        <row r="16">
          <cell r="B16">
            <v>60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workbookViewId="0">
      <selection activeCell="B21" sqref="B21:M21"/>
    </sheetView>
  </sheetViews>
  <sheetFormatPr baseColWidth="10" defaultRowHeight="15" x14ac:dyDescent="0.2"/>
  <cols>
    <col min="15" max="15" width="11.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9">
        <v>0.04</v>
      </c>
      <c r="C2" s="9">
        <v>4.1000000000000002E-2</v>
      </c>
      <c r="D2" s="9">
        <v>0.04</v>
      </c>
      <c r="E2" s="9">
        <v>4.9000000000000002E-2</v>
      </c>
      <c r="F2" s="9">
        <v>4.9000000000000002E-2</v>
      </c>
      <c r="G2" s="9">
        <v>5.0999999999999997E-2</v>
      </c>
      <c r="H2" s="9">
        <v>0.05</v>
      </c>
      <c r="I2" s="9">
        <v>5.0999999999999997E-2</v>
      </c>
      <c r="J2" s="9">
        <v>5.0999999999999997E-2</v>
      </c>
      <c r="K2" s="9">
        <v>0.05</v>
      </c>
      <c r="L2" s="9">
        <v>5.0999999999999997E-2</v>
      </c>
      <c r="M2" s="9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9">
        <v>0.05</v>
      </c>
      <c r="C3" s="9">
        <v>0.05</v>
      </c>
      <c r="D3" s="9">
        <v>0.05</v>
      </c>
      <c r="E3" s="9">
        <v>0.05</v>
      </c>
      <c r="F3" s="9">
        <v>0.05</v>
      </c>
      <c r="G3" s="9">
        <v>5.0999999999999997E-2</v>
      </c>
      <c r="H3" s="9">
        <v>5.0999999999999997E-2</v>
      </c>
      <c r="I3" s="9">
        <v>5.0999999999999997E-2</v>
      </c>
      <c r="J3" s="9">
        <v>5.0999999999999997E-2</v>
      </c>
      <c r="K3" s="9">
        <v>0.05</v>
      </c>
      <c r="L3" s="9">
        <v>0.05</v>
      </c>
      <c r="M3" s="9">
        <v>5.0999999999999997E-2</v>
      </c>
      <c r="N3" s="3">
        <v>405</v>
      </c>
      <c r="P3" s="5">
        <v>0</v>
      </c>
      <c r="Q3" s="6">
        <f>B2</f>
        <v>0.04</v>
      </c>
      <c r="R3" s="6">
        <f>C2</f>
        <v>4.1000000000000002E-2</v>
      </c>
      <c r="S3" s="6">
        <f>D2</f>
        <v>0.04</v>
      </c>
    </row>
    <row r="4" spans="1:19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P4" s="7">
        <v>120</v>
      </c>
      <c r="Q4" s="6">
        <f>E6</f>
        <v>0.23799999999999999</v>
      </c>
      <c r="R4" s="6">
        <f>F6</f>
        <v>0.29899999999999999</v>
      </c>
      <c r="S4" s="6">
        <f>G6</f>
        <v>0.26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0.41699999999999998</v>
      </c>
      <c r="R5" s="6">
        <f>I10</f>
        <v>0.51700000000000002</v>
      </c>
      <c r="S5" s="6">
        <f>J10</f>
        <v>0.45300000000000001</v>
      </c>
    </row>
    <row r="6" spans="1:19" x14ac:dyDescent="0.2">
      <c r="A6" s="2" t="s">
        <v>0</v>
      </c>
      <c r="B6" s="10">
        <v>0.04</v>
      </c>
      <c r="C6" s="10">
        <v>4.1000000000000002E-2</v>
      </c>
      <c r="D6" s="10">
        <v>4.1000000000000002E-2</v>
      </c>
      <c r="E6" s="10">
        <v>0.23799999999999999</v>
      </c>
      <c r="F6" s="10">
        <v>0.29899999999999999</v>
      </c>
      <c r="G6" s="10">
        <v>0.26</v>
      </c>
      <c r="H6" s="10">
        <v>0.05</v>
      </c>
      <c r="I6" s="10">
        <v>5.0999999999999997E-2</v>
      </c>
      <c r="J6" s="10">
        <v>5.0999999999999997E-2</v>
      </c>
      <c r="K6" s="10">
        <v>0.05</v>
      </c>
      <c r="L6" s="10">
        <v>5.0999999999999997E-2</v>
      </c>
      <c r="M6" s="10">
        <v>5.0999999999999997E-2</v>
      </c>
      <c r="N6" s="8">
        <v>340</v>
      </c>
      <c r="P6" s="7">
        <v>360</v>
      </c>
      <c r="Q6" s="6">
        <f>K14</f>
        <v>0.57699999999999996</v>
      </c>
      <c r="R6" s="6">
        <f>L14</f>
        <v>0.68600000000000005</v>
      </c>
      <c r="S6" s="6">
        <f>M14</f>
        <v>0.63200000000000001</v>
      </c>
    </row>
    <row r="7" spans="1:19" x14ac:dyDescent="0.2">
      <c r="A7" s="2" t="s">
        <v>1</v>
      </c>
      <c r="B7" s="10">
        <v>0.05</v>
      </c>
      <c r="C7" s="10">
        <v>0.05</v>
      </c>
      <c r="D7" s="10">
        <v>0.05</v>
      </c>
      <c r="E7" s="10">
        <v>0.05</v>
      </c>
      <c r="F7" s="10">
        <v>4.9000000000000002E-2</v>
      </c>
      <c r="G7" s="10">
        <v>5.0999999999999997E-2</v>
      </c>
      <c r="H7" s="10">
        <v>5.0999999999999997E-2</v>
      </c>
      <c r="I7" s="10">
        <v>5.0999999999999997E-2</v>
      </c>
      <c r="J7" s="10">
        <v>5.0999999999999997E-2</v>
      </c>
      <c r="K7" s="10">
        <v>0.05</v>
      </c>
      <c r="L7" s="10">
        <v>0.05</v>
      </c>
      <c r="M7" s="10">
        <v>5.0999999999999997E-2</v>
      </c>
      <c r="N7" s="8">
        <v>340</v>
      </c>
      <c r="P7" s="5">
        <v>480</v>
      </c>
      <c r="Q7" s="6">
        <f>B19</f>
        <v>0.72899999999999998</v>
      </c>
      <c r="R7" s="6">
        <f>C19</f>
        <v>0.84499999999999997</v>
      </c>
      <c r="S7" s="6">
        <f>D19</f>
        <v>0.78400000000000003</v>
      </c>
    </row>
    <row r="8" spans="1:19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P8" s="7">
        <v>600</v>
      </c>
      <c r="Q8" s="6">
        <f>E23</f>
        <v>0.82099999999999995</v>
      </c>
      <c r="R8" s="6">
        <f>F23</f>
        <v>0.90400000000000003</v>
      </c>
      <c r="S8" s="6">
        <f>G23</f>
        <v>0.873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0">
        <v>4.1000000000000002E-2</v>
      </c>
      <c r="C10" s="10">
        <v>4.2000000000000003E-2</v>
      </c>
      <c r="D10" s="10">
        <v>4.1000000000000002E-2</v>
      </c>
      <c r="E10" s="10">
        <v>0.24199999999999999</v>
      </c>
      <c r="F10" s="10">
        <v>0.30199999999999999</v>
      </c>
      <c r="G10" s="10">
        <v>0.25900000000000001</v>
      </c>
      <c r="H10" s="10">
        <v>0.41699999999999998</v>
      </c>
      <c r="I10" s="10">
        <v>0.51700000000000002</v>
      </c>
      <c r="J10" s="10">
        <v>0.45300000000000001</v>
      </c>
      <c r="K10" s="10">
        <v>0.05</v>
      </c>
      <c r="L10" s="10">
        <v>5.0999999999999997E-2</v>
      </c>
      <c r="M10" s="10">
        <v>5.0999999999999997E-2</v>
      </c>
      <c r="N10" s="3">
        <v>405</v>
      </c>
      <c r="P10" t="s">
        <v>7</v>
      </c>
      <c r="Q10">
        <f>SLOPE(Q3:Q8,$P$3:$P$8)</f>
        <v>1.3185714285714285E-3</v>
      </c>
      <c r="R10">
        <f t="shared" ref="R10:S10" si="0">SLOPE(R3:R8,$P$3:$P$8)</f>
        <v>1.4576190476190479E-3</v>
      </c>
      <c r="S10">
        <f t="shared" si="0"/>
        <v>1.4085714285714287E-3</v>
      </c>
    </row>
    <row r="11" spans="1:19" x14ac:dyDescent="0.2">
      <c r="A11" s="2" t="s">
        <v>1</v>
      </c>
      <c r="B11" s="10">
        <v>0.05</v>
      </c>
      <c r="C11" s="10">
        <v>0.05</v>
      </c>
      <c r="D11" s="10">
        <v>0.05</v>
      </c>
      <c r="E11" s="10">
        <v>0.05</v>
      </c>
      <c r="F11" s="10">
        <v>0.05</v>
      </c>
      <c r="G11" s="10">
        <v>5.0999999999999997E-2</v>
      </c>
      <c r="H11" s="10">
        <v>5.0999999999999997E-2</v>
      </c>
      <c r="I11" s="10">
        <v>5.0999999999999997E-2</v>
      </c>
      <c r="J11" s="10">
        <v>5.0999999999999997E-2</v>
      </c>
      <c r="K11" s="10">
        <v>0.05</v>
      </c>
      <c r="L11" s="10">
        <v>0.05</v>
      </c>
      <c r="M11" s="10">
        <v>5.0999999999999997E-2</v>
      </c>
      <c r="N11" s="3">
        <v>405</v>
      </c>
      <c r="P11" t="s">
        <v>6</v>
      </c>
      <c r="Q11">
        <f>_xlfn.STDEV.P(Q10:S10)</f>
        <v>5.7580773505140196E-5</v>
      </c>
    </row>
    <row r="12" spans="1:19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P12" t="s">
        <v>8</v>
      </c>
      <c r="Q12">
        <f>AVERAGE(Q10:S10)</f>
        <v>1.394920634920635E-3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0">
        <v>4.1000000000000002E-2</v>
      </c>
      <c r="C14" s="10">
        <v>4.2000000000000003E-2</v>
      </c>
      <c r="D14" s="10">
        <v>4.1000000000000002E-2</v>
      </c>
      <c r="E14" s="10">
        <v>0.24099999999999999</v>
      </c>
      <c r="F14" s="10">
        <v>0.30399999999999999</v>
      </c>
      <c r="G14" s="10">
        <v>0.255</v>
      </c>
      <c r="H14" s="10">
        <v>0.42399999999999999</v>
      </c>
      <c r="I14" s="10">
        <v>0.52400000000000002</v>
      </c>
      <c r="J14" s="10">
        <v>0.45400000000000001</v>
      </c>
      <c r="K14" s="10">
        <v>0.57699999999999996</v>
      </c>
      <c r="L14" s="10">
        <v>0.68600000000000005</v>
      </c>
      <c r="M14" s="10">
        <v>0.63200000000000001</v>
      </c>
      <c r="N14" s="3">
        <v>405</v>
      </c>
    </row>
    <row r="15" spans="1:19" x14ac:dyDescent="0.2">
      <c r="A15" s="2" t="s">
        <v>1</v>
      </c>
      <c r="B15" s="10">
        <v>0.05</v>
      </c>
      <c r="C15" s="10">
        <v>0.05</v>
      </c>
      <c r="D15" s="10">
        <v>0.05</v>
      </c>
      <c r="E15" s="10">
        <v>0.05</v>
      </c>
      <c r="F15" s="10">
        <v>4.9000000000000002E-2</v>
      </c>
      <c r="G15" s="10">
        <v>0.05</v>
      </c>
      <c r="H15" s="10">
        <v>5.0999999999999997E-2</v>
      </c>
      <c r="I15" s="10">
        <v>5.0999999999999997E-2</v>
      </c>
      <c r="J15" s="10">
        <v>5.0999999999999997E-2</v>
      </c>
      <c r="K15" s="10">
        <v>0.05</v>
      </c>
      <c r="L15" s="10">
        <v>0.05</v>
      </c>
      <c r="M15" s="10">
        <v>5.0999999999999997E-2</v>
      </c>
      <c r="N15" s="3">
        <v>405</v>
      </c>
    </row>
    <row r="16" spans="1:19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0">
        <v>4.1000000000000002E-2</v>
      </c>
      <c r="C18" s="10">
        <v>4.2000000000000003E-2</v>
      </c>
      <c r="D18" s="10">
        <v>4.1000000000000002E-2</v>
      </c>
      <c r="E18" s="10">
        <v>0.248</v>
      </c>
      <c r="F18" s="10">
        <v>0.309</v>
      </c>
      <c r="G18" s="10">
        <v>0.25700000000000001</v>
      </c>
      <c r="H18" s="10">
        <v>0.42599999999999999</v>
      </c>
      <c r="I18" s="10">
        <v>0.52100000000000002</v>
      </c>
      <c r="J18" s="10">
        <v>0.44400000000000001</v>
      </c>
      <c r="K18" s="10">
        <v>0.58199999999999996</v>
      </c>
      <c r="L18" s="10">
        <v>0.69199999999999995</v>
      </c>
      <c r="M18" s="10">
        <v>0.629</v>
      </c>
      <c r="N18" s="3">
        <v>405</v>
      </c>
    </row>
    <row r="19" spans="1:14" x14ac:dyDescent="0.2">
      <c r="A19" s="2" t="s">
        <v>1</v>
      </c>
      <c r="B19" s="10">
        <v>0.72899999999999998</v>
      </c>
      <c r="C19" s="10">
        <v>0.84499999999999997</v>
      </c>
      <c r="D19" s="10">
        <v>0.78400000000000003</v>
      </c>
      <c r="E19" s="10">
        <v>0.05</v>
      </c>
      <c r="F19" s="10">
        <v>0.05</v>
      </c>
      <c r="G19" s="10">
        <v>0.05</v>
      </c>
      <c r="H19" s="10">
        <v>5.0999999999999997E-2</v>
      </c>
      <c r="I19" s="10">
        <v>5.0999999999999997E-2</v>
      </c>
      <c r="J19" s="10">
        <v>5.0999999999999997E-2</v>
      </c>
      <c r="K19" s="10">
        <v>0.05</v>
      </c>
      <c r="L19" s="10">
        <v>0.05</v>
      </c>
      <c r="M19" s="10">
        <v>5.0999999999999997E-2</v>
      </c>
      <c r="N19" s="3">
        <v>405</v>
      </c>
    </row>
    <row r="20" spans="1:14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0">
        <v>4.2000000000000003E-2</v>
      </c>
      <c r="C22" s="10">
        <v>4.2000000000000003E-2</v>
      </c>
      <c r="D22" s="10">
        <v>4.1000000000000002E-2</v>
      </c>
      <c r="E22" s="10">
        <v>0.251</v>
      </c>
      <c r="F22" s="10">
        <v>0.313</v>
      </c>
      <c r="G22" s="10">
        <v>0.255</v>
      </c>
      <c r="H22" s="10">
        <v>0.435</v>
      </c>
      <c r="I22" s="10">
        <v>0.52400000000000002</v>
      </c>
      <c r="J22" s="10">
        <v>0.443</v>
      </c>
      <c r="K22" s="10">
        <v>0.57799999999999996</v>
      </c>
      <c r="L22" s="10">
        <v>0.68799999999999994</v>
      </c>
      <c r="M22" s="10">
        <v>0.61599999999999999</v>
      </c>
      <c r="N22" s="3">
        <v>405</v>
      </c>
    </row>
    <row r="23" spans="1:14" x14ac:dyDescent="0.2">
      <c r="A23" s="2" t="s">
        <v>1</v>
      </c>
      <c r="B23" s="10">
        <v>0.73399999999999999</v>
      </c>
      <c r="C23" s="10">
        <v>0.84799999999999998</v>
      </c>
      <c r="D23" s="10">
        <v>0.78400000000000003</v>
      </c>
      <c r="E23" s="10">
        <v>0.82099999999999995</v>
      </c>
      <c r="F23" s="10">
        <v>0.90400000000000003</v>
      </c>
      <c r="G23" s="10">
        <v>0.873</v>
      </c>
      <c r="H23" s="10">
        <v>5.0999999999999997E-2</v>
      </c>
      <c r="I23" s="10">
        <v>5.0999999999999997E-2</v>
      </c>
      <c r="J23" s="10">
        <v>5.0999999999999997E-2</v>
      </c>
      <c r="K23" s="10">
        <v>0.05</v>
      </c>
      <c r="L23" s="10">
        <v>0.05</v>
      </c>
      <c r="M23" s="10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97F6E-D2D9-AE44-B3E5-34AE5D5A928A}">
  <dimension ref="A1:K15"/>
  <sheetViews>
    <sheetView workbookViewId="0">
      <selection activeCell="C9" sqref="C9"/>
    </sheetView>
  </sheetViews>
  <sheetFormatPr baseColWidth="10" defaultRowHeight="15" x14ac:dyDescent="0.2"/>
  <cols>
    <col min="1" max="1" width="16.6640625" bestFit="1" customWidth="1"/>
    <col min="2" max="2" width="18.33203125" bestFit="1" customWidth="1"/>
    <col min="8" max="8" width="11.83203125" bestFit="1" customWidth="1"/>
  </cols>
  <sheetData>
    <row r="1" spans="1:11" ht="16" x14ac:dyDescent="0.2">
      <c r="A1" s="16" t="s">
        <v>46</v>
      </c>
      <c r="B1" s="16"/>
      <c r="C1" s="16"/>
    </row>
    <row r="2" spans="1:11" ht="16" x14ac:dyDescent="0.2">
      <c r="A2" s="17" t="s">
        <v>47</v>
      </c>
      <c r="B2" s="17" t="s">
        <v>48</v>
      </c>
      <c r="C2" s="18" t="s">
        <v>43</v>
      </c>
      <c r="G2" t="s">
        <v>49</v>
      </c>
      <c r="H2">
        <f>LacZ_immo_untreated!Q12</f>
        <v>1.394920634920635E-3</v>
      </c>
      <c r="I2">
        <f>(H2/$H$2)*100</f>
        <v>100</v>
      </c>
    </row>
    <row r="3" spans="1:11" x14ac:dyDescent="0.2">
      <c r="A3">
        <v>0</v>
      </c>
      <c r="B3">
        <v>100</v>
      </c>
      <c r="C3">
        <v>0</v>
      </c>
      <c r="F3" s="19">
        <v>2100</v>
      </c>
      <c r="G3" t="s">
        <v>2</v>
      </c>
      <c r="H3">
        <f>LacZ_immo_2100R1!Q12</f>
        <v>4.6095238095238096E-4</v>
      </c>
      <c r="I3">
        <f t="shared" ref="I3:I8" si="0">(H3/$H$2)*100</f>
        <v>33.04506144742831</v>
      </c>
    </row>
    <row r="4" spans="1:11" x14ac:dyDescent="0.2">
      <c r="A4">
        <v>900</v>
      </c>
      <c r="B4">
        <f>[1]LdhA_all_beads!M3</f>
        <v>97.90474697599079</v>
      </c>
      <c r="C4">
        <f>[1]LdhA_all_beads!N3</f>
        <v>8.8481857054071735</v>
      </c>
      <c r="F4" s="19"/>
      <c r="G4" t="s">
        <v>3</v>
      </c>
      <c r="H4">
        <f>LacZ_immo_2100R2!Q12</f>
        <v>3.7436507936507938E-4</v>
      </c>
      <c r="I4">
        <f t="shared" si="0"/>
        <v>26.837733272644513</v>
      </c>
      <c r="J4">
        <f>AVERAGE(I3:I5)</f>
        <v>26.991351843422848</v>
      </c>
      <c r="K4">
        <f>STDEVP(I3:I5)</f>
        <v>4.8813274436121388</v>
      </c>
    </row>
    <row r="5" spans="1:11" x14ac:dyDescent="0.2">
      <c r="A5">
        <v>2100</v>
      </c>
      <c r="B5">
        <f>J4</f>
        <v>26.991351843422848</v>
      </c>
      <c r="C5">
        <f>K4</f>
        <v>4.8813274436121388</v>
      </c>
      <c r="F5" s="19"/>
      <c r="G5" t="s">
        <v>4</v>
      </c>
      <c r="H5">
        <f>LacZ_immo_2100R3!Q12</f>
        <v>2.942063492063492E-4</v>
      </c>
      <c r="I5">
        <f t="shared" si="0"/>
        <v>21.09126081019572</v>
      </c>
    </row>
    <row r="6" spans="1:11" x14ac:dyDescent="0.2">
      <c r="A6">
        <v>3600</v>
      </c>
      <c r="B6">
        <f>J7</f>
        <v>6.2471552116522524</v>
      </c>
      <c r="C6">
        <f>K7</f>
        <v>4.4680991183490129</v>
      </c>
      <c r="F6" s="19">
        <v>3600</v>
      </c>
      <c r="G6" t="s">
        <v>2</v>
      </c>
      <c r="H6">
        <f>LacZ_immo_3600R1!Q12</f>
        <v>1.5896825396825398E-4</v>
      </c>
      <c r="I6">
        <f t="shared" si="0"/>
        <v>11.396222121074192</v>
      </c>
    </row>
    <row r="7" spans="1:11" ht="16" x14ac:dyDescent="0.2">
      <c r="A7" s="16" t="s">
        <v>50</v>
      </c>
      <c r="B7" s="16"/>
      <c r="C7" s="16"/>
      <c r="F7" s="19"/>
      <c r="G7" t="s">
        <v>3</v>
      </c>
      <c r="H7">
        <f>LacZ_immo_3600R2!Q12</f>
        <v>9.5476190476190476E-5</v>
      </c>
      <c r="I7">
        <f t="shared" si="0"/>
        <v>6.8445607646791071</v>
      </c>
      <c r="J7">
        <f>AVERAGE(I6:I8)</f>
        <v>6.2471552116522524</v>
      </c>
      <c r="K7">
        <f t="shared" ref="K5:K7" si="1">STDEVP(I6:I8)</f>
        <v>4.4680991183490129</v>
      </c>
    </row>
    <row r="8" spans="1:11" x14ac:dyDescent="0.2">
      <c r="A8">
        <v>0</v>
      </c>
      <c r="B8">
        <v>100</v>
      </c>
      <c r="C8">
        <v>0</v>
      </c>
      <c r="F8" s="19"/>
      <c r="G8" t="s">
        <v>4</v>
      </c>
      <c r="H8">
        <f>LacZ_immo_3600R3!Q12</f>
        <v>6.9841269841269857E-6</v>
      </c>
      <c r="I8">
        <f t="shared" si="0"/>
        <v>0.50068274920345934</v>
      </c>
    </row>
    <row r="9" spans="1:11" x14ac:dyDescent="0.2">
      <c r="A9">
        <v>30</v>
      </c>
      <c r="B9">
        <f>LacZ_free_stability!H12</f>
        <v>82.291013606134854</v>
      </c>
      <c r="C9">
        <f>LacZ_free_stability!H13</f>
        <v>1.9285120313591999</v>
      </c>
    </row>
    <row r="10" spans="1:11" x14ac:dyDescent="0.2">
      <c r="A10">
        <v>60</v>
      </c>
      <c r="B10">
        <f>LacZ_free_stability!G12</f>
        <v>54.708859321961576</v>
      </c>
      <c r="C10">
        <f>LacZ_free_stability!G13</f>
        <v>6.9931014414318167</v>
      </c>
    </row>
    <row r="11" spans="1:11" x14ac:dyDescent="0.2">
      <c r="A11">
        <v>90</v>
      </c>
      <c r="B11">
        <f>LacZ_free_stability!F12</f>
        <v>49.870507336131929</v>
      </c>
      <c r="C11">
        <f>LacZ_free_stability!F13</f>
        <v>2.8312005157405351</v>
      </c>
    </row>
    <row r="12" spans="1:11" x14ac:dyDescent="0.2">
      <c r="A12">
        <v>120</v>
      </c>
      <c r="B12">
        <f>LacZ_free_stability!E12</f>
        <v>46.306697839783205</v>
      </c>
      <c r="C12">
        <f>LacZ_free_stability!E13</f>
        <v>5.2695403819540854</v>
      </c>
    </row>
    <row r="13" spans="1:11" x14ac:dyDescent="0.2">
      <c r="A13">
        <v>180</v>
      </c>
      <c r="B13">
        <f>LacZ_free_stability!D12</f>
        <v>38.60988786456037</v>
      </c>
      <c r="C13">
        <f>LacZ_free_stability!D13</f>
        <v>14.627302684806002</v>
      </c>
    </row>
    <row r="14" spans="1:11" x14ac:dyDescent="0.2">
      <c r="A14">
        <v>300</v>
      </c>
      <c r="B14">
        <f>LacZ_free_stability!C12</f>
        <v>13.786240482478867</v>
      </c>
      <c r="C14">
        <f>LacZ_free_stability!C13</f>
        <v>7.024679693130893</v>
      </c>
    </row>
    <row r="15" spans="1:11" x14ac:dyDescent="0.2">
      <c r="A15">
        <v>600</v>
      </c>
      <c r="B15">
        <f>LacZ_free_stability!B12</f>
        <v>0.6160314682065039</v>
      </c>
      <c r="C15">
        <f>LacZ_free_stability!B13</f>
        <v>0.83625381104667285</v>
      </c>
    </row>
  </sheetData>
  <mergeCells count="4">
    <mergeCell ref="A1:C1"/>
    <mergeCell ref="F3:F5"/>
    <mergeCell ref="F6:F8"/>
    <mergeCell ref="A7:C7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988BF-64EE-D148-A6DC-75EF2683747C}">
  <dimension ref="A1:D10"/>
  <sheetViews>
    <sheetView tabSelected="1" workbookViewId="0">
      <selection activeCell="C11" sqref="C11"/>
    </sheetView>
  </sheetViews>
  <sheetFormatPr baseColWidth="10" defaultRowHeight="16" x14ac:dyDescent="0.2"/>
  <cols>
    <col min="1" max="2" width="10.83203125" style="18"/>
    <col min="3" max="4" width="14.83203125" style="18" bestFit="1" customWidth="1"/>
    <col min="5" max="16384" width="10.83203125" style="18"/>
  </cols>
  <sheetData>
    <row r="1" spans="1:4" x14ac:dyDescent="0.2">
      <c r="D1" s="20">
        <v>0.7</v>
      </c>
    </row>
    <row r="2" spans="1:4" x14ac:dyDescent="0.2">
      <c r="A2" s="18">
        <f>[3]Tabelle6!B3</f>
        <v>900</v>
      </c>
      <c r="B2" s="18">
        <f>LacZ_stability!$B$4</f>
        <v>97.90474697599079</v>
      </c>
      <c r="D2" s="18">
        <f>((70-151.09)/-0.0591)</f>
        <v>1372.0812182741117</v>
      </c>
    </row>
    <row r="3" spans="1:4" x14ac:dyDescent="0.2">
      <c r="A3" s="18">
        <f>[3]Tabelle6!B4</f>
        <v>2100</v>
      </c>
      <c r="B3" s="18">
        <f>LacZ_stability!$B$5</f>
        <v>26.991351843422848</v>
      </c>
    </row>
    <row r="4" spans="1:4" x14ac:dyDescent="0.2">
      <c r="C4" s="18" t="s">
        <v>51</v>
      </c>
    </row>
    <row r="5" spans="1:4" x14ac:dyDescent="0.2">
      <c r="C5" s="18">
        <f>D2/D9</f>
        <v>31.6401171828748</v>
      </c>
    </row>
    <row r="9" spans="1:4" x14ac:dyDescent="0.2">
      <c r="A9" s="18">
        <f>[3]Tabelle6!B15</f>
        <v>30</v>
      </c>
      <c r="B9" s="18">
        <f>LacZ_stability!$B$9</f>
        <v>82.291013606134854</v>
      </c>
      <c r="D9" s="18">
        <f>((70-109.87)/-0.9194)</f>
        <v>43.365238198825324</v>
      </c>
    </row>
    <row r="10" spans="1:4" x14ac:dyDescent="0.2">
      <c r="A10" s="18">
        <f>[3]Tabelle6!B16</f>
        <v>60</v>
      </c>
      <c r="B10" s="18">
        <f>LacZ_stability!$B$10</f>
        <v>54.708859321961576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B382C-677B-5844-B3A8-9DEDFB4C6EFF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0.04</v>
      </c>
      <c r="C2" s="13">
        <v>4.2000000000000003E-2</v>
      </c>
      <c r="D2" s="13">
        <v>0.04</v>
      </c>
      <c r="E2" s="13">
        <v>5.0999999999999997E-2</v>
      </c>
      <c r="F2" s="13">
        <v>5.0999999999999997E-2</v>
      </c>
      <c r="G2" s="13">
        <v>5.0999999999999997E-2</v>
      </c>
      <c r="H2" s="13">
        <v>5.0999999999999997E-2</v>
      </c>
      <c r="I2" s="13">
        <v>5.0999999999999997E-2</v>
      </c>
      <c r="J2" s="13">
        <v>5.1999999999999998E-2</v>
      </c>
      <c r="K2" s="13">
        <v>5.0999999999999997E-2</v>
      </c>
      <c r="L2" s="13">
        <v>5.0999999999999997E-2</v>
      </c>
      <c r="M2" s="13">
        <v>5.1999999999999998E-2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5.1999999999999998E-2</v>
      </c>
      <c r="F3" s="13">
        <v>5.0999999999999997E-2</v>
      </c>
      <c r="G3" s="13">
        <v>5.0999999999999997E-2</v>
      </c>
      <c r="H3" s="13">
        <v>5.1999999999999998E-2</v>
      </c>
      <c r="I3" s="13">
        <v>5.1999999999999998E-2</v>
      </c>
      <c r="J3" s="13">
        <v>5.0999999999999997E-2</v>
      </c>
      <c r="K3" s="13">
        <v>5.2999999999999999E-2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0.04</v>
      </c>
      <c r="R3" s="6">
        <f>C2</f>
        <v>4.2000000000000003E-2</v>
      </c>
      <c r="S3" s="6">
        <f>D2</f>
        <v>0.04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9.5000000000000001E-2</v>
      </c>
      <c r="R4" s="6">
        <f>F6</f>
        <v>0.112</v>
      </c>
      <c r="S4" s="6">
        <f>G6</f>
        <v>0.1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0.13900000000000001</v>
      </c>
      <c r="R5" s="6">
        <f>I10</f>
        <v>0.17199999999999999</v>
      </c>
      <c r="S5" s="6">
        <f>J10</f>
        <v>0.153</v>
      </c>
    </row>
    <row r="6" spans="1:19" x14ac:dyDescent="0.2">
      <c r="A6" s="2" t="s">
        <v>0</v>
      </c>
      <c r="B6" s="12">
        <v>4.1000000000000002E-2</v>
      </c>
      <c r="C6" s="12">
        <v>4.2000000000000003E-2</v>
      </c>
      <c r="D6" s="12">
        <v>4.1000000000000002E-2</v>
      </c>
      <c r="E6" s="12">
        <v>9.5000000000000001E-2</v>
      </c>
      <c r="F6" s="12">
        <v>0.112</v>
      </c>
      <c r="G6" s="12">
        <v>0.1</v>
      </c>
      <c r="H6" s="12">
        <v>5.0999999999999997E-2</v>
      </c>
      <c r="I6" s="12">
        <v>5.0999999999999997E-2</v>
      </c>
      <c r="J6" s="12">
        <v>5.1999999999999998E-2</v>
      </c>
      <c r="K6" s="12">
        <v>5.0999999999999997E-2</v>
      </c>
      <c r="L6" s="12">
        <v>5.0999999999999997E-2</v>
      </c>
      <c r="M6" s="12">
        <v>5.1999999999999998E-2</v>
      </c>
      <c r="N6" s="8">
        <v>340</v>
      </c>
      <c r="P6" s="7">
        <v>360</v>
      </c>
      <c r="Q6" s="6">
        <f>K14</f>
        <v>0.187</v>
      </c>
      <c r="R6" s="6">
        <f>L14</f>
        <v>0.22600000000000001</v>
      </c>
      <c r="S6" s="6">
        <f>M14</f>
        <v>0.21</v>
      </c>
    </row>
    <row r="7" spans="1:19" x14ac:dyDescent="0.2">
      <c r="A7" s="2" t="s">
        <v>1</v>
      </c>
      <c r="B7" s="12">
        <v>0.05</v>
      </c>
      <c r="C7" s="12">
        <v>0.05</v>
      </c>
      <c r="D7" s="12">
        <v>0.05</v>
      </c>
      <c r="E7" s="12">
        <v>5.1999999999999998E-2</v>
      </c>
      <c r="F7" s="12">
        <v>5.0999999999999997E-2</v>
      </c>
      <c r="G7" s="12">
        <v>5.0999999999999997E-2</v>
      </c>
      <c r="H7" s="12">
        <v>5.1999999999999998E-2</v>
      </c>
      <c r="I7" s="12">
        <v>5.1999999999999998E-2</v>
      </c>
      <c r="J7" s="12">
        <v>5.0999999999999997E-2</v>
      </c>
      <c r="K7" s="12">
        <v>5.2999999999999999E-2</v>
      </c>
      <c r="L7" s="12">
        <v>0.05</v>
      </c>
      <c r="M7" s="12">
        <v>5.0999999999999997E-2</v>
      </c>
      <c r="N7" s="8">
        <v>340</v>
      </c>
      <c r="P7" s="5">
        <v>480</v>
      </c>
      <c r="Q7" s="6">
        <f>B19</f>
        <v>0.24299999999999999</v>
      </c>
      <c r="R7" s="6">
        <f>C19</f>
        <v>0.28499999999999998</v>
      </c>
      <c r="S7" s="6">
        <f>D19</f>
        <v>0.26200000000000001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0.29099999999999998</v>
      </c>
      <c r="R8" s="6">
        <f>F23</f>
        <v>0.34599999999999997</v>
      </c>
      <c r="S8" s="6">
        <f>G23</f>
        <v>0.32500000000000001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4.1000000000000002E-2</v>
      </c>
      <c r="C10" s="12">
        <v>4.2000000000000003E-2</v>
      </c>
      <c r="D10" s="12">
        <v>4.1000000000000002E-2</v>
      </c>
      <c r="E10" s="12">
        <v>9.6000000000000002E-2</v>
      </c>
      <c r="F10" s="12">
        <v>0.114</v>
      </c>
      <c r="G10" s="12">
        <v>0.10199999999999999</v>
      </c>
      <c r="H10" s="12">
        <v>0.13900000000000001</v>
      </c>
      <c r="I10" s="12">
        <v>0.17199999999999999</v>
      </c>
      <c r="J10" s="12">
        <v>0.153</v>
      </c>
      <c r="K10" s="12">
        <v>5.0999999999999997E-2</v>
      </c>
      <c r="L10" s="12">
        <v>5.0999999999999997E-2</v>
      </c>
      <c r="M10" s="12">
        <v>5.1999999999999998E-2</v>
      </c>
      <c r="N10" s="3">
        <v>405</v>
      </c>
      <c r="P10" t="s">
        <v>7</v>
      </c>
      <c r="Q10">
        <f>SLOPE(Q3:Q8,$P$3:$P$8)</f>
        <v>4.1595238095238095E-4</v>
      </c>
      <c r="R10">
        <f>SLOPE(R3:R8,$P$3:$P$8)</f>
        <v>4.9833333333333327E-4</v>
      </c>
      <c r="S10">
        <f>SLOPE(S3:S8,$P$3:$P$8)</f>
        <v>4.685714285714286E-4</v>
      </c>
    </row>
    <row r="11" spans="1:19" x14ac:dyDescent="0.2">
      <c r="A11" s="2" t="s">
        <v>1</v>
      </c>
      <c r="B11" s="12">
        <v>0.05</v>
      </c>
      <c r="C11" s="12">
        <v>0.05</v>
      </c>
      <c r="D11" s="12">
        <v>0.05</v>
      </c>
      <c r="E11" s="12">
        <v>5.1999999999999998E-2</v>
      </c>
      <c r="F11" s="12">
        <v>5.0999999999999997E-2</v>
      </c>
      <c r="G11" s="12">
        <v>5.0999999999999997E-2</v>
      </c>
      <c r="H11" s="12">
        <v>5.1999999999999998E-2</v>
      </c>
      <c r="I11" s="12">
        <v>5.1999999999999998E-2</v>
      </c>
      <c r="J11" s="12">
        <v>5.0999999999999997E-2</v>
      </c>
      <c r="K11" s="12">
        <v>5.2999999999999999E-2</v>
      </c>
      <c r="L11" s="12">
        <v>0.05</v>
      </c>
      <c r="M11" s="12">
        <v>5.0999999999999997E-2</v>
      </c>
      <c r="N11" s="3">
        <v>405</v>
      </c>
      <c r="P11" t="s">
        <v>6</v>
      </c>
      <c r="Q11">
        <f>_xlfn.STDEV.P(Q10:S10)</f>
        <v>3.4060659063541036E-5</v>
      </c>
    </row>
    <row r="12" spans="1:19" x14ac:dyDescent="0.2">
      <c r="P12" t="s">
        <v>8</v>
      </c>
      <c r="Q12">
        <f>AVERAGE(Q10:S10)</f>
        <v>4.6095238095238096E-4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4.1000000000000002E-2</v>
      </c>
      <c r="C14" s="12">
        <v>4.2000000000000003E-2</v>
      </c>
      <c r="D14" s="12">
        <v>4.1000000000000002E-2</v>
      </c>
      <c r="E14" s="12">
        <v>9.5000000000000001E-2</v>
      </c>
      <c r="F14" s="12">
        <v>0.114</v>
      </c>
      <c r="G14" s="12">
        <v>0.10199999999999999</v>
      </c>
      <c r="H14" s="12">
        <v>0.14099999999999999</v>
      </c>
      <c r="I14" s="12">
        <v>0.17399999999999999</v>
      </c>
      <c r="J14" s="12">
        <v>0.155</v>
      </c>
      <c r="K14" s="12">
        <v>0.187</v>
      </c>
      <c r="L14" s="12">
        <v>0.22600000000000001</v>
      </c>
      <c r="M14" s="12">
        <v>0.21</v>
      </c>
      <c r="N14" s="3">
        <v>405</v>
      </c>
    </row>
    <row r="15" spans="1:19" x14ac:dyDescent="0.2">
      <c r="A15" s="2" t="s">
        <v>1</v>
      </c>
      <c r="B15" s="12">
        <v>0.05</v>
      </c>
      <c r="C15" s="12">
        <v>0.05</v>
      </c>
      <c r="D15" s="12">
        <v>0.05</v>
      </c>
      <c r="E15" s="12">
        <v>5.1999999999999998E-2</v>
      </c>
      <c r="F15" s="12">
        <v>5.0999999999999997E-2</v>
      </c>
      <c r="G15" s="12">
        <v>5.0999999999999997E-2</v>
      </c>
      <c r="H15" s="12">
        <v>5.1999999999999998E-2</v>
      </c>
      <c r="I15" s="12">
        <v>5.1999999999999998E-2</v>
      </c>
      <c r="J15" s="12">
        <v>5.0999999999999997E-2</v>
      </c>
      <c r="K15" s="12">
        <v>5.2999999999999999E-2</v>
      </c>
      <c r="L15" s="12">
        <v>0.05</v>
      </c>
      <c r="M15" s="12">
        <v>5.0999999999999997E-2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4.1000000000000002E-2</v>
      </c>
      <c r="C18" s="12">
        <v>4.2000000000000003E-2</v>
      </c>
      <c r="D18" s="12">
        <v>4.1000000000000002E-2</v>
      </c>
      <c r="E18" s="12">
        <v>9.7000000000000003E-2</v>
      </c>
      <c r="F18" s="12">
        <v>0.11600000000000001</v>
      </c>
      <c r="G18" s="12">
        <v>0.10299999999999999</v>
      </c>
      <c r="H18" s="12">
        <v>0.14199999999999999</v>
      </c>
      <c r="I18" s="12">
        <v>0.17399999999999999</v>
      </c>
      <c r="J18" s="12">
        <v>0.155</v>
      </c>
      <c r="K18" s="12">
        <v>0.189</v>
      </c>
      <c r="L18" s="12">
        <v>0.23</v>
      </c>
      <c r="M18" s="12">
        <v>0.21299999999999999</v>
      </c>
      <c r="N18" s="3">
        <v>405</v>
      </c>
    </row>
    <row r="19" spans="1:14" x14ac:dyDescent="0.2">
      <c r="A19" s="2" t="s">
        <v>1</v>
      </c>
      <c r="B19" s="12">
        <v>0.24299999999999999</v>
      </c>
      <c r="C19" s="12">
        <v>0.28499999999999998</v>
      </c>
      <c r="D19" s="12">
        <v>0.26200000000000001</v>
      </c>
      <c r="E19" s="12">
        <v>5.1999999999999998E-2</v>
      </c>
      <c r="F19" s="12">
        <v>5.0999999999999997E-2</v>
      </c>
      <c r="G19" s="12">
        <v>5.0999999999999997E-2</v>
      </c>
      <c r="H19" s="12">
        <v>5.1999999999999998E-2</v>
      </c>
      <c r="I19" s="12">
        <v>5.1999999999999998E-2</v>
      </c>
      <c r="J19" s="12">
        <v>5.0999999999999997E-2</v>
      </c>
      <c r="K19" s="12">
        <v>5.2999999999999999E-2</v>
      </c>
      <c r="L19" s="12">
        <v>0.05</v>
      </c>
      <c r="M19" s="12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4.1000000000000002E-2</v>
      </c>
      <c r="C22" s="12">
        <v>4.2000000000000003E-2</v>
      </c>
      <c r="D22" s="12">
        <v>4.1000000000000002E-2</v>
      </c>
      <c r="E22" s="12">
        <v>9.9000000000000005E-2</v>
      </c>
      <c r="F22" s="12">
        <v>0.11799999999999999</v>
      </c>
      <c r="G22" s="12">
        <v>0.107</v>
      </c>
      <c r="H22" s="12">
        <v>0.14399999999999999</v>
      </c>
      <c r="I22" s="12">
        <v>0.17699999999999999</v>
      </c>
      <c r="J22" s="12">
        <v>0.157</v>
      </c>
      <c r="K22" s="12">
        <v>0.188</v>
      </c>
      <c r="L22" s="12">
        <v>0.23100000000000001</v>
      </c>
      <c r="M22" s="12">
        <v>0.215</v>
      </c>
      <c r="N22" s="3">
        <v>405</v>
      </c>
    </row>
    <row r="23" spans="1:14" x14ac:dyDescent="0.2">
      <c r="A23" s="2" t="s">
        <v>1</v>
      </c>
      <c r="B23" s="12">
        <v>0.23799999999999999</v>
      </c>
      <c r="C23" s="12">
        <v>0.28699999999999998</v>
      </c>
      <c r="D23" s="12">
        <v>0.26300000000000001</v>
      </c>
      <c r="E23" s="12">
        <v>0.29099999999999998</v>
      </c>
      <c r="F23" s="12">
        <v>0.34599999999999997</v>
      </c>
      <c r="G23" s="12">
        <v>0.32500000000000001</v>
      </c>
      <c r="H23" s="12">
        <v>5.1999999999999998E-2</v>
      </c>
      <c r="I23" s="12">
        <v>5.1999999999999998E-2</v>
      </c>
      <c r="J23" s="12">
        <v>5.0999999999999997E-2</v>
      </c>
      <c r="K23" s="12">
        <v>5.2999999999999999E-2</v>
      </c>
      <c r="L23" s="12">
        <v>0.05</v>
      </c>
      <c r="M23" s="12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59D60-FE11-C94E-873C-2E518E2A258D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4.1000000000000002E-2</v>
      </c>
      <c r="C2" s="13">
        <v>4.1000000000000002E-2</v>
      </c>
      <c r="D2" s="13">
        <v>4.1000000000000002E-2</v>
      </c>
      <c r="E2" s="13">
        <v>0.05</v>
      </c>
      <c r="F2" s="13">
        <v>5.3999999999999999E-2</v>
      </c>
      <c r="G2" s="13">
        <v>5.0999999999999997E-2</v>
      </c>
      <c r="H2" s="13">
        <v>5.1999999999999998E-2</v>
      </c>
      <c r="I2" s="13">
        <v>5.2999999999999999E-2</v>
      </c>
      <c r="J2" s="13">
        <v>5.0999999999999997E-2</v>
      </c>
      <c r="K2" s="13">
        <v>5.0999999999999997E-2</v>
      </c>
      <c r="L2" s="13">
        <v>5.1999999999999998E-2</v>
      </c>
      <c r="M2" s="13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5.0999999999999997E-2</v>
      </c>
      <c r="C3" s="13">
        <v>5.2999999999999999E-2</v>
      </c>
      <c r="D3" s="13">
        <v>5.0999999999999997E-2</v>
      </c>
      <c r="E3" s="13">
        <v>0.05</v>
      </c>
      <c r="F3" s="13">
        <v>5.0999999999999997E-2</v>
      </c>
      <c r="G3" s="13">
        <v>5.0999999999999997E-2</v>
      </c>
      <c r="H3" s="13">
        <v>7.5999999999999998E-2</v>
      </c>
      <c r="I3" s="13">
        <v>5.0999999999999997E-2</v>
      </c>
      <c r="J3" s="13">
        <v>0.05</v>
      </c>
      <c r="K3" s="13">
        <v>0.05</v>
      </c>
      <c r="L3" s="13">
        <v>0.05</v>
      </c>
      <c r="M3" s="13">
        <v>0.05</v>
      </c>
      <c r="N3" s="3">
        <v>405</v>
      </c>
      <c r="P3" s="5">
        <v>0</v>
      </c>
      <c r="Q3" s="6">
        <f>B2</f>
        <v>4.1000000000000002E-2</v>
      </c>
      <c r="R3" s="6">
        <f>C2</f>
        <v>4.1000000000000002E-2</v>
      </c>
      <c r="S3" s="6">
        <f>D2</f>
        <v>4.1000000000000002E-2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8.7999999999999995E-2</v>
      </c>
      <c r="R4" s="6">
        <f>F6</f>
        <v>8.8999999999999996E-2</v>
      </c>
      <c r="S4" s="6">
        <f>G6</f>
        <v>8.5000000000000006E-2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0.14000000000000001</v>
      </c>
      <c r="R5" s="6">
        <f>I10</f>
        <v>0.13200000000000001</v>
      </c>
      <c r="S5" s="6">
        <f>J10</f>
        <v>0.13400000000000001</v>
      </c>
    </row>
    <row r="6" spans="1:19" x14ac:dyDescent="0.2">
      <c r="A6" s="2" t="s">
        <v>0</v>
      </c>
      <c r="B6" s="12">
        <v>4.1000000000000002E-2</v>
      </c>
      <c r="C6" s="12">
        <v>4.1000000000000002E-2</v>
      </c>
      <c r="D6" s="12">
        <v>4.1000000000000002E-2</v>
      </c>
      <c r="E6" s="12">
        <v>8.7999999999999995E-2</v>
      </c>
      <c r="F6" s="12">
        <v>8.8999999999999996E-2</v>
      </c>
      <c r="G6" s="12">
        <v>8.5000000000000006E-2</v>
      </c>
      <c r="H6" s="12">
        <v>5.1999999999999998E-2</v>
      </c>
      <c r="I6" s="12">
        <v>5.2999999999999999E-2</v>
      </c>
      <c r="J6" s="12">
        <v>5.0999999999999997E-2</v>
      </c>
      <c r="K6" s="12">
        <v>5.0999999999999997E-2</v>
      </c>
      <c r="L6" s="12">
        <v>5.0999999999999997E-2</v>
      </c>
      <c r="M6" s="12">
        <v>5.0999999999999997E-2</v>
      </c>
      <c r="N6" s="8">
        <v>340</v>
      </c>
      <c r="P6" s="7">
        <v>360</v>
      </c>
      <c r="Q6" s="6">
        <f>K14</f>
        <v>0.185</v>
      </c>
      <c r="R6" s="6">
        <f>L14</f>
        <v>0.182</v>
      </c>
      <c r="S6" s="6">
        <f>M14</f>
        <v>0.17499999999999999</v>
      </c>
    </row>
    <row r="7" spans="1:19" x14ac:dyDescent="0.2">
      <c r="A7" s="2" t="s">
        <v>1</v>
      </c>
      <c r="B7" s="12">
        <v>5.0999999999999997E-2</v>
      </c>
      <c r="C7" s="12">
        <v>5.2999999999999999E-2</v>
      </c>
      <c r="D7" s="12">
        <v>5.0999999999999997E-2</v>
      </c>
      <c r="E7" s="12">
        <v>0.05</v>
      </c>
      <c r="F7" s="12">
        <v>5.0999999999999997E-2</v>
      </c>
      <c r="G7" s="12">
        <v>5.0999999999999997E-2</v>
      </c>
      <c r="H7" s="12">
        <v>7.5999999999999998E-2</v>
      </c>
      <c r="I7" s="12">
        <v>5.0999999999999997E-2</v>
      </c>
      <c r="J7" s="12">
        <v>0.05</v>
      </c>
      <c r="K7" s="12">
        <v>0.05</v>
      </c>
      <c r="L7" s="12">
        <v>0.05</v>
      </c>
      <c r="M7" s="12">
        <v>0.05</v>
      </c>
      <c r="N7" s="8">
        <v>340</v>
      </c>
      <c r="P7" s="5">
        <v>480</v>
      </c>
      <c r="Q7" s="6">
        <f>B19</f>
        <v>0.22800000000000001</v>
      </c>
      <c r="R7" s="6">
        <f>C19</f>
        <v>0.216</v>
      </c>
      <c r="S7" s="6">
        <f>D19</f>
        <v>0.215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0.27200000000000002</v>
      </c>
      <c r="R8" s="6">
        <f>F23</f>
        <v>0.26500000000000001</v>
      </c>
      <c r="S8" s="6">
        <f>G23</f>
        <v>0.26400000000000001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4.1000000000000002E-2</v>
      </c>
      <c r="C10" s="12">
        <v>4.1000000000000002E-2</v>
      </c>
      <c r="D10" s="12">
        <v>4.1000000000000002E-2</v>
      </c>
      <c r="E10" s="12">
        <v>9.1999999999999998E-2</v>
      </c>
      <c r="F10" s="12">
        <v>9.0999999999999998E-2</v>
      </c>
      <c r="G10" s="12">
        <v>8.5999999999999993E-2</v>
      </c>
      <c r="H10" s="12">
        <v>0.14000000000000001</v>
      </c>
      <c r="I10" s="12">
        <v>0.13200000000000001</v>
      </c>
      <c r="J10" s="12">
        <v>0.13400000000000001</v>
      </c>
      <c r="K10" s="12">
        <v>5.0999999999999997E-2</v>
      </c>
      <c r="L10" s="12">
        <v>5.0999999999999997E-2</v>
      </c>
      <c r="M10" s="12">
        <v>5.0999999999999997E-2</v>
      </c>
      <c r="N10" s="3">
        <v>405</v>
      </c>
      <c r="P10" t="s">
        <v>7</v>
      </c>
      <c r="Q10">
        <f>SLOPE(Q3:Q8,$P$3:$P$8)</f>
        <v>3.8571428571428578E-4</v>
      </c>
      <c r="R10">
        <f>SLOPE(R3:R8,$P$3:$P$8)</f>
        <v>3.692857142857143E-4</v>
      </c>
      <c r="S10">
        <f>SLOPE(S3:S8,$P$3:$P$8)</f>
        <v>3.6809523809523806E-4</v>
      </c>
    </row>
    <row r="11" spans="1:19" x14ac:dyDescent="0.2">
      <c r="A11" s="2" t="s">
        <v>1</v>
      </c>
      <c r="B11" s="12">
        <v>5.0999999999999997E-2</v>
      </c>
      <c r="C11" s="12">
        <v>5.2999999999999999E-2</v>
      </c>
      <c r="D11" s="12">
        <v>5.0999999999999997E-2</v>
      </c>
      <c r="E11" s="12">
        <v>0.05</v>
      </c>
      <c r="F11" s="12">
        <v>5.0999999999999997E-2</v>
      </c>
      <c r="G11" s="12">
        <v>5.0999999999999997E-2</v>
      </c>
      <c r="H11" s="12">
        <v>7.4999999999999997E-2</v>
      </c>
      <c r="I11" s="12">
        <v>5.0999999999999997E-2</v>
      </c>
      <c r="J11" s="12">
        <v>0.05</v>
      </c>
      <c r="K11" s="12">
        <v>0.05</v>
      </c>
      <c r="L11" s="12">
        <v>0.05</v>
      </c>
      <c r="M11" s="12">
        <v>0.05</v>
      </c>
      <c r="N11" s="3">
        <v>405</v>
      </c>
      <c r="P11" t="s">
        <v>6</v>
      </c>
      <c r="Q11">
        <f>_xlfn.STDEV.P(Q10:S10)</f>
        <v>8.0398039759550061E-6</v>
      </c>
    </row>
    <row r="12" spans="1:19" x14ac:dyDescent="0.2">
      <c r="P12" t="s">
        <v>8</v>
      </c>
      <c r="Q12">
        <f>AVERAGE(Q10:S10)</f>
        <v>3.7436507936507938E-4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4.1000000000000002E-2</v>
      </c>
      <c r="C14" s="12">
        <v>4.1000000000000002E-2</v>
      </c>
      <c r="D14" s="12">
        <v>4.1000000000000002E-2</v>
      </c>
      <c r="E14" s="12">
        <v>9.2999999999999999E-2</v>
      </c>
      <c r="F14" s="12">
        <v>9.5000000000000001E-2</v>
      </c>
      <c r="G14" s="12">
        <v>8.5999999999999993E-2</v>
      </c>
      <c r="H14" s="12">
        <v>0.14299999999999999</v>
      </c>
      <c r="I14" s="12">
        <v>0.13400000000000001</v>
      </c>
      <c r="J14" s="12">
        <v>0.13500000000000001</v>
      </c>
      <c r="K14" s="12">
        <v>0.185</v>
      </c>
      <c r="L14" s="12">
        <v>0.182</v>
      </c>
      <c r="M14" s="12">
        <v>0.17499999999999999</v>
      </c>
      <c r="N14" s="3">
        <v>405</v>
      </c>
    </row>
    <row r="15" spans="1:19" x14ac:dyDescent="0.2">
      <c r="A15" s="2" t="s">
        <v>1</v>
      </c>
      <c r="B15" s="12">
        <v>5.0999999999999997E-2</v>
      </c>
      <c r="C15" s="12">
        <v>5.2999999999999999E-2</v>
      </c>
      <c r="D15" s="12">
        <v>5.0999999999999997E-2</v>
      </c>
      <c r="E15" s="12">
        <v>0.05</v>
      </c>
      <c r="F15" s="12">
        <v>5.0999999999999997E-2</v>
      </c>
      <c r="G15" s="12">
        <v>5.0999999999999997E-2</v>
      </c>
      <c r="H15" s="12">
        <v>7.5999999999999998E-2</v>
      </c>
      <c r="I15" s="12">
        <v>5.0999999999999997E-2</v>
      </c>
      <c r="J15" s="12">
        <v>0.05</v>
      </c>
      <c r="K15" s="12">
        <v>0.05</v>
      </c>
      <c r="L15" s="12">
        <v>5.0999999999999997E-2</v>
      </c>
      <c r="M15" s="12">
        <v>0.05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4.1000000000000002E-2</v>
      </c>
      <c r="C18" s="12">
        <v>4.2000000000000003E-2</v>
      </c>
      <c r="D18" s="12">
        <v>4.1000000000000002E-2</v>
      </c>
      <c r="E18" s="12">
        <v>9.5000000000000001E-2</v>
      </c>
      <c r="F18" s="12">
        <v>9.7000000000000003E-2</v>
      </c>
      <c r="G18" s="12">
        <v>8.5999999999999993E-2</v>
      </c>
      <c r="H18" s="12">
        <v>0.14499999999999999</v>
      </c>
      <c r="I18" s="12">
        <v>0.13400000000000001</v>
      </c>
      <c r="J18" s="12">
        <v>0.13600000000000001</v>
      </c>
      <c r="K18" s="12">
        <v>0.189</v>
      </c>
      <c r="L18" s="12">
        <v>0.183</v>
      </c>
      <c r="M18" s="12">
        <v>0.17599999999999999</v>
      </c>
      <c r="N18" s="3">
        <v>405</v>
      </c>
    </row>
    <row r="19" spans="1:14" x14ac:dyDescent="0.2">
      <c r="A19" s="2" t="s">
        <v>1</v>
      </c>
      <c r="B19" s="12">
        <v>0.22800000000000001</v>
      </c>
      <c r="C19" s="12">
        <v>0.216</v>
      </c>
      <c r="D19" s="12">
        <v>0.215</v>
      </c>
      <c r="E19" s="12">
        <v>0.05</v>
      </c>
      <c r="F19" s="12">
        <v>5.0999999999999997E-2</v>
      </c>
      <c r="G19" s="12">
        <v>5.0999999999999997E-2</v>
      </c>
      <c r="H19" s="12">
        <v>7.4999999999999997E-2</v>
      </c>
      <c r="I19" s="12">
        <v>5.0999999999999997E-2</v>
      </c>
      <c r="J19" s="12">
        <v>0.05</v>
      </c>
      <c r="K19" s="12">
        <v>0.05</v>
      </c>
      <c r="L19" s="12">
        <v>0.05</v>
      </c>
      <c r="M19" s="12">
        <v>0.05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4.2000000000000003E-2</v>
      </c>
      <c r="C22" s="12">
        <v>4.2000000000000003E-2</v>
      </c>
      <c r="D22" s="12">
        <v>4.1000000000000002E-2</v>
      </c>
      <c r="E22" s="12">
        <v>9.7000000000000003E-2</v>
      </c>
      <c r="F22" s="12">
        <v>9.7000000000000003E-2</v>
      </c>
      <c r="G22" s="12">
        <v>8.6999999999999994E-2</v>
      </c>
      <c r="H22" s="12">
        <v>0.14799999999999999</v>
      </c>
      <c r="I22" s="12">
        <v>0.13500000000000001</v>
      </c>
      <c r="J22" s="12">
        <v>0.13700000000000001</v>
      </c>
      <c r="K22" s="12">
        <v>0.19</v>
      </c>
      <c r="L22" s="12">
        <v>0.184</v>
      </c>
      <c r="M22" s="12">
        <v>0.17399999999999999</v>
      </c>
      <c r="N22" s="3">
        <v>405</v>
      </c>
    </row>
    <row r="23" spans="1:14" x14ac:dyDescent="0.2">
      <c r="A23" s="2" t="s">
        <v>1</v>
      </c>
      <c r="B23" s="12">
        <v>0.23200000000000001</v>
      </c>
      <c r="C23" s="12">
        <v>0.217</v>
      </c>
      <c r="D23" s="12">
        <v>0.216</v>
      </c>
      <c r="E23" s="12">
        <v>0.27200000000000002</v>
      </c>
      <c r="F23" s="12">
        <v>0.26500000000000001</v>
      </c>
      <c r="G23" s="12">
        <v>0.26400000000000001</v>
      </c>
      <c r="H23" s="12">
        <v>7.4999999999999997E-2</v>
      </c>
      <c r="I23" s="12">
        <v>5.0999999999999997E-2</v>
      </c>
      <c r="J23" s="12">
        <v>0.05</v>
      </c>
      <c r="K23" s="12">
        <v>0.05</v>
      </c>
      <c r="L23" s="12">
        <v>5.0999999999999997E-2</v>
      </c>
      <c r="M23" s="12">
        <v>0.05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0686E-A35F-5342-AF05-6DC74BD0EDBC}">
  <dimension ref="A1:S23"/>
  <sheetViews>
    <sheetView workbookViewId="0">
      <selection activeCell="I26" sqref="I26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4.3999999999999997E-2</v>
      </c>
      <c r="C2" s="13">
        <v>4.1000000000000002E-2</v>
      </c>
      <c r="D2" s="13">
        <v>4.1000000000000002E-2</v>
      </c>
      <c r="E2" s="13">
        <v>0.05</v>
      </c>
      <c r="F2" s="13">
        <v>0.05</v>
      </c>
      <c r="G2" s="13">
        <v>5.0999999999999997E-2</v>
      </c>
      <c r="H2" s="13">
        <v>0.05</v>
      </c>
      <c r="I2" s="13">
        <v>5.0999999999999997E-2</v>
      </c>
      <c r="J2" s="13">
        <v>5.5E-2</v>
      </c>
      <c r="K2" s="13">
        <v>5.1999999999999998E-2</v>
      </c>
      <c r="L2" s="13">
        <v>5.1999999999999998E-2</v>
      </c>
      <c r="M2" s="13">
        <v>5.1999999999999998E-2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5.0999999999999997E-2</v>
      </c>
      <c r="C3" s="13">
        <v>0.05</v>
      </c>
      <c r="D3" s="13">
        <v>5.1999999999999998E-2</v>
      </c>
      <c r="E3" s="13">
        <v>5.0999999999999997E-2</v>
      </c>
      <c r="F3" s="13">
        <v>5.1999999999999998E-2</v>
      </c>
      <c r="G3" s="13">
        <v>0.05</v>
      </c>
      <c r="H3" s="13">
        <v>0.05</v>
      </c>
      <c r="I3" s="13">
        <v>5.0999999999999997E-2</v>
      </c>
      <c r="J3" s="13">
        <v>5.5E-2</v>
      </c>
      <c r="K3" s="13">
        <v>0.05</v>
      </c>
      <c r="L3" s="13">
        <v>0.05</v>
      </c>
      <c r="M3" s="13">
        <v>5.2999999999999999E-2</v>
      </c>
      <c r="N3" s="3">
        <v>405</v>
      </c>
      <c r="P3" s="5">
        <v>0</v>
      </c>
      <c r="Q3" s="6">
        <f>B2</f>
        <v>4.3999999999999997E-2</v>
      </c>
      <c r="R3" s="6">
        <f>C2</f>
        <v>4.1000000000000002E-2</v>
      </c>
      <c r="S3" s="6">
        <f>D2</f>
        <v>4.1000000000000002E-2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7.4999999999999997E-2</v>
      </c>
      <c r="R4" s="6">
        <f>F6</f>
        <v>7.4999999999999997E-2</v>
      </c>
      <c r="S4" s="6">
        <f>G6</f>
        <v>7.9000000000000001E-2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0.108</v>
      </c>
      <c r="R5" s="6">
        <f>I10</f>
        <v>0.109</v>
      </c>
      <c r="S5" s="6">
        <f>J10</f>
        <v>0.122</v>
      </c>
    </row>
    <row r="6" spans="1:19" x14ac:dyDescent="0.2">
      <c r="A6" s="2" t="s">
        <v>0</v>
      </c>
      <c r="B6" s="12">
        <v>4.3999999999999997E-2</v>
      </c>
      <c r="C6" s="12">
        <v>4.1000000000000002E-2</v>
      </c>
      <c r="D6" s="12">
        <v>4.2000000000000003E-2</v>
      </c>
      <c r="E6" s="12">
        <v>7.4999999999999997E-2</v>
      </c>
      <c r="F6" s="12">
        <v>7.4999999999999997E-2</v>
      </c>
      <c r="G6" s="12">
        <v>7.9000000000000001E-2</v>
      </c>
      <c r="H6" s="12">
        <v>0.05</v>
      </c>
      <c r="I6" s="12">
        <v>5.0999999999999997E-2</v>
      </c>
      <c r="J6" s="12">
        <v>5.6000000000000001E-2</v>
      </c>
      <c r="K6" s="12">
        <v>5.1999999999999998E-2</v>
      </c>
      <c r="L6" s="12">
        <v>5.1999999999999998E-2</v>
      </c>
      <c r="M6" s="12">
        <v>5.1999999999999998E-2</v>
      </c>
      <c r="N6" s="8">
        <v>340</v>
      </c>
      <c r="P6" s="7">
        <v>360</v>
      </c>
      <c r="Q6" s="6">
        <f>K14</f>
        <v>0.14599999999999999</v>
      </c>
      <c r="R6" s="6">
        <f>L14</f>
        <v>0.14199999999999999</v>
      </c>
      <c r="S6" s="6">
        <f>M14</f>
        <v>0.14699999999999999</v>
      </c>
    </row>
    <row r="7" spans="1:19" x14ac:dyDescent="0.2">
      <c r="A7" s="2" t="s">
        <v>1</v>
      </c>
      <c r="B7" s="12">
        <v>5.0999999999999997E-2</v>
      </c>
      <c r="C7" s="12">
        <v>0.05</v>
      </c>
      <c r="D7" s="12">
        <v>5.1999999999999998E-2</v>
      </c>
      <c r="E7" s="12">
        <v>5.0999999999999997E-2</v>
      </c>
      <c r="F7" s="12">
        <v>5.1999999999999998E-2</v>
      </c>
      <c r="G7" s="12">
        <v>0.05</v>
      </c>
      <c r="H7" s="12">
        <v>0.05</v>
      </c>
      <c r="I7" s="12">
        <v>5.0999999999999997E-2</v>
      </c>
      <c r="J7" s="12">
        <v>5.5E-2</v>
      </c>
      <c r="K7" s="12">
        <v>0.05</v>
      </c>
      <c r="L7" s="12">
        <v>0.05</v>
      </c>
      <c r="M7" s="12">
        <v>5.2999999999999999E-2</v>
      </c>
      <c r="N7" s="8">
        <v>340</v>
      </c>
      <c r="P7" s="5">
        <v>480</v>
      </c>
      <c r="Q7" s="6">
        <f>B19</f>
        <v>0.183</v>
      </c>
      <c r="R7" s="6">
        <f>C19</f>
        <v>0.17899999999999999</v>
      </c>
      <c r="S7" s="6">
        <f>D19</f>
        <v>0.184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0.22900000000000001</v>
      </c>
      <c r="R8" s="6">
        <f>F23</f>
        <v>0.21099999999999999</v>
      </c>
      <c r="S8" s="6">
        <f>G23</f>
        <v>0.218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4.3999999999999997E-2</v>
      </c>
      <c r="C10" s="12">
        <v>4.1000000000000002E-2</v>
      </c>
      <c r="D10" s="12">
        <v>4.2000000000000003E-2</v>
      </c>
      <c r="E10" s="12">
        <v>7.6999999999999999E-2</v>
      </c>
      <c r="F10" s="12">
        <v>7.4999999999999997E-2</v>
      </c>
      <c r="G10" s="12">
        <v>8.1000000000000003E-2</v>
      </c>
      <c r="H10" s="12">
        <v>0.108</v>
      </c>
      <c r="I10" s="12">
        <v>0.109</v>
      </c>
      <c r="J10" s="12">
        <v>0.122</v>
      </c>
      <c r="K10" s="12">
        <v>5.1999999999999998E-2</v>
      </c>
      <c r="L10" s="12">
        <v>5.1999999999999998E-2</v>
      </c>
      <c r="M10" s="12">
        <v>5.1999999999999998E-2</v>
      </c>
      <c r="N10" s="3">
        <v>405</v>
      </c>
      <c r="P10" t="s">
        <v>7</v>
      </c>
      <c r="Q10">
        <f>SLOPE(Q3:Q8,$P$3:$P$8)</f>
        <v>3.0642857142857143E-4</v>
      </c>
      <c r="R10">
        <f>SLOPE(R3:R8,$P$3:$P$8)</f>
        <v>2.8452380952380949E-4</v>
      </c>
      <c r="S10">
        <f>SLOPE(S3:S8,$P$3:$P$8)</f>
        <v>2.9166666666666669E-4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5.1999999999999998E-2</v>
      </c>
      <c r="E11" s="12">
        <v>5.0999999999999997E-2</v>
      </c>
      <c r="F11" s="12">
        <v>5.1999999999999998E-2</v>
      </c>
      <c r="G11" s="12">
        <v>0.05</v>
      </c>
      <c r="H11" s="12">
        <v>0.05</v>
      </c>
      <c r="I11" s="12">
        <v>5.0999999999999997E-2</v>
      </c>
      <c r="J11" s="12">
        <v>5.5E-2</v>
      </c>
      <c r="K11" s="12">
        <v>0.05</v>
      </c>
      <c r="L11" s="12">
        <v>0.05</v>
      </c>
      <c r="M11" s="12">
        <v>5.2999999999999999E-2</v>
      </c>
      <c r="N11" s="3">
        <v>405</v>
      </c>
      <c r="P11" t="s">
        <v>6</v>
      </c>
      <c r="Q11">
        <f>_xlfn.STDEV.P(Q10:S10)</f>
        <v>9.1211161260689858E-6</v>
      </c>
    </row>
    <row r="12" spans="1:19" x14ac:dyDescent="0.2">
      <c r="P12" t="s">
        <v>8</v>
      </c>
      <c r="Q12">
        <f>AVERAGE(Q10:S10)</f>
        <v>2.942063492063492E-4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4.3999999999999997E-2</v>
      </c>
      <c r="C14" s="12">
        <v>4.1000000000000002E-2</v>
      </c>
      <c r="D14" s="12">
        <v>4.2000000000000003E-2</v>
      </c>
      <c r="E14" s="12">
        <v>7.6999999999999999E-2</v>
      </c>
      <c r="F14" s="12">
        <v>7.4999999999999997E-2</v>
      </c>
      <c r="G14" s="12">
        <v>8.1000000000000003E-2</v>
      </c>
      <c r="H14" s="12">
        <v>0.109</v>
      </c>
      <c r="I14" s="12">
        <v>0.11</v>
      </c>
      <c r="J14" s="12">
        <v>0.123</v>
      </c>
      <c r="K14" s="12">
        <v>0.14599999999999999</v>
      </c>
      <c r="L14" s="12">
        <v>0.14199999999999999</v>
      </c>
      <c r="M14" s="12">
        <v>0.14699999999999999</v>
      </c>
      <c r="N14" s="3">
        <v>405</v>
      </c>
    </row>
    <row r="15" spans="1:19" x14ac:dyDescent="0.2">
      <c r="A15" s="2" t="s">
        <v>1</v>
      </c>
      <c r="B15" s="12">
        <v>5.0999999999999997E-2</v>
      </c>
      <c r="C15" s="12">
        <v>0.05</v>
      </c>
      <c r="D15" s="12">
        <v>5.1999999999999998E-2</v>
      </c>
      <c r="E15" s="12">
        <v>5.0999999999999997E-2</v>
      </c>
      <c r="F15" s="12">
        <v>5.1999999999999998E-2</v>
      </c>
      <c r="G15" s="12">
        <v>0.05</v>
      </c>
      <c r="H15" s="12">
        <v>0.05</v>
      </c>
      <c r="I15" s="12">
        <v>5.0999999999999997E-2</v>
      </c>
      <c r="J15" s="12">
        <v>5.5E-2</v>
      </c>
      <c r="K15" s="12">
        <v>0.05</v>
      </c>
      <c r="L15" s="12">
        <v>0.05</v>
      </c>
      <c r="M15" s="12">
        <v>5.2999999999999999E-2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4.3999999999999997E-2</v>
      </c>
      <c r="C18" s="12">
        <v>4.1000000000000002E-2</v>
      </c>
      <c r="D18" s="12">
        <v>4.2000000000000003E-2</v>
      </c>
      <c r="E18" s="12">
        <v>7.8E-2</v>
      </c>
      <c r="F18" s="12">
        <v>7.5999999999999998E-2</v>
      </c>
      <c r="G18" s="12">
        <v>8.3000000000000004E-2</v>
      </c>
      <c r="H18" s="12">
        <v>0.108</v>
      </c>
      <c r="I18" s="12">
        <v>0.111</v>
      </c>
      <c r="J18" s="12">
        <v>0.123</v>
      </c>
      <c r="K18" s="12">
        <v>0.14599999999999999</v>
      </c>
      <c r="L18" s="12">
        <v>0.14399999999999999</v>
      </c>
      <c r="M18" s="12">
        <v>0.15</v>
      </c>
      <c r="N18" s="3">
        <v>405</v>
      </c>
    </row>
    <row r="19" spans="1:14" x14ac:dyDescent="0.2">
      <c r="A19" s="2" t="s">
        <v>1</v>
      </c>
      <c r="B19" s="12">
        <v>0.183</v>
      </c>
      <c r="C19" s="12">
        <v>0.17899999999999999</v>
      </c>
      <c r="D19" s="12">
        <v>0.184</v>
      </c>
      <c r="E19" s="12">
        <v>5.0999999999999997E-2</v>
      </c>
      <c r="F19" s="12">
        <v>5.1999999999999998E-2</v>
      </c>
      <c r="G19" s="12">
        <v>0.05</v>
      </c>
      <c r="H19" s="12">
        <v>0.05</v>
      </c>
      <c r="I19" s="12">
        <v>5.0999999999999997E-2</v>
      </c>
      <c r="J19" s="12">
        <v>5.5E-2</v>
      </c>
      <c r="K19" s="12">
        <v>0.05</v>
      </c>
      <c r="L19" s="12">
        <v>0.05</v>
      </c>
      <c r="M19" s="12">
        <v>5.2999999999999999E-2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4.3999999999999997E-2</v>
      </c>
      <c r="C22" s="12">
        <v>4.1000000000000002E-2</v>
      </c>
      <c r="D22" s="12">
        <v>4.2000000000000003E-2</v>
      </c>
      <c r="E22" s="12">
        <v>7.9000000000000001E-2</v>
      </c>
      <c r="F22" s="12">
        <v>7.5999999999999998E-2</v>
      </c>
      <c r="G22" s="12">
        <v>8.5000000000000006E-2</v>
      </c>
      <c r="H22" s="12">
        <v>0.108</v>
      </c>
      <c r="I22" s="12">
        <v>0.112</v>
      </c>
      <c r="J22" s="12">
        <v>0.125</v>
      </c>
      <c r="K22" s="12">
        <v>0.14699999999999999</v>
      </c>
      <c r="L22" s="12">
        <v>0.14399999999999999</v>
      </c>
      <c r="M22" s="12">
        <v>0.152</v>
      </c>
      <c r="N22" s="3">
        <v>405</v>
      </c>
    </row>
    <row r="23" spans="1:14" x14ac:dyDescent="0.2">
      <c r="A23" s="2" t="s">
        <v>1</v>
      </c>
      <c r="B23" s="12">
        <v>0.183</v>
      </c>
      <c r="C23" s="12">
        <v>0.18099999999999999</v>
      </c>
      <c r="D23" s="12">
        <v>0.188</v>
      </c>
      <c r="E23" s="12">
        <v>0.22900000000000001</v>
      </c>
      <c r="F23" s="12">
        <v>0.21099999999999999</v>
      </c>
      <c r="G23" s="12">
        <v>0.218</v>
      </c>
      <c r="H23" s="12">
        <v>0.05</v>
      </c>
      <c r="I23" s="12">
        <v>5.0999999999999997E-2</v>
      </c>
      <c r="J23" s="12">
        <v>5.5E-2</v>
      </c>
      <c r="K23" s="12">
        <v>0.05</v>
      </c>
      <c r="L23" s="12">
        <v>0.05</v>
      </c>
      <c r="M23" s="12">
        <v>5.2999999999999999E-2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D0D8B-B0BE-2742-85B2-18D73C729104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3.6999999999999998E-2</v>
      </c>
      <c r="C2" s="13">
        <v>3.5999999999999997E-2</v>
      </c>
      <c r="D2" s="13">
        <v>3.9E-2</v>
      </c>
      <c r="E2" s="13">
        <v>4.9000000000000002E-2</v>
      </c>
      <c r="F2" s="13">
        <v>0.05</v>
      </c>
      <c r="G2" s="13">
        <v>5.1999999999999998E-2</v>
      </c>
      <c r="H2" s="13">
        <v>5.0999999999999997E-2</v>
      </c>
      <c r="I2" s="13">
        <v>5.0999999999999997E-2</v>
      </c>
      <c r="J2" s="13">
        <v>5.0999999999999997E-2</v>
      </c>
      <c r="K2" s="13">
        <v>5.0999999999999997E-2</v>
      </c>
      <c r="L2" s="13">
        <v>5.0999999999999997E-2</v>
      </c>
      <c r="M2" s="13">
        <v>0.05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5.0999999999999997E-2</v>
      </c>
      <c r="C3" s="13">
        <v>5.0999999999999997E-2</v>
      </c>
      <c r="D3" s="13">
        <v>4.9000000000000002E-2</v>
      </c>
      <c r="E3" s="13">
        <v>4.7E-2</v>
      </c>
      <c r="F3" s="13">
        <v>4.8000000000000001E-2</v>
      </c>
      <c r="G3" s="13">
        <v>0.05</v>
      </c>
      <c r="H3" s="13">
        <v>5.0999999999999997E-2</v>
      </c>
      <c r="I3" s="13">
        <v>5.0999999999999997E-2</v>
      </c>
      <c r="J3" s="13">
        <v>0.05</v>
      </c>
      <c r="K3" s="13">
        <v>0.05</v>
      </c>
      <c r="L3" s="13">
        <v>0.05</v>
      </c>
      <c r="M3" s="13">
        <v>0.05</v>
      </c>
      <c r="N3" s="3">
        <v>405</v>
      </c>
      <c r="P3" s="5">
        <v>0</v>
      </c>
      <c r="Q3" s="6">
        <f>B2</f>
        <v>3.6999999999999998E-2</v>
      </c>
      <c r="R3" s="6">
        <f>C2</f>
        <v>3.5999999999999997E-2</v>
      </c>
      <c r="S3" s="6">
        <f>D2</f>
        <v>3.9E-2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5.8999999999999997E-2</v>
      </c>
      <c r="R4" s="6">
        <f>F6</f>
        <v>5.6000000000000001E-2</v>
      </c>
      <c r="S4" s="6">
        <f>G6</f>
        <v>6.2E-2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7.9000000000000001E-2</v>
      </c>
      <c r="R5" s="6">
        <f>I10</f>
        <v>7.1999999999999995E-2</v>
      </c>
      <c r="S5" s="6">
        <f>J10</f>
        <v>8.2000000000000003E-2</v>
      </c>
    </row>
    <row r="6" spans="1:19" x14ac:dyDescent="0.2">
      <c r="A6" s="2" t="s">
        <v>0</v>
      </c>
      <c r="B6" s="12">
        <v>3.6999999999999998E-2</v>
      </c>
      <c r="C6" s="12">
        <v>3.5999999999999997E-2</v>
      </c>
      <c r="D6" s="12">
        <v>3.9E-2</v>
      </c>
      <c r="E6" s="12">
        <v>5.8999999999999997E-2</v>
      </c>
      <c r="F6" s="12">
        <v>5.6000000000000001E-2</v>
      </c>
      <c r="G6" s="12">
        <v>6.2E-2</v>
      </c>
      <c r="H6" s="12">
        <v>5.0999999999999997E-2</v>
      </c>
      <c r="I6" s="12">
        <v>5.0999999999999997E-2</v>
      </c>
      <c r="J6" s="12">
        <v>5.0999999999999997E-2</v>
      </c>
      <c r="K6" s="12">
        <v>5.0999999999999997E-2</v>
      </c>
      <c r="L6" s="12">
        <v>5.0999999999999997E-2</v>
      </c>
      <c r="M6" s="12">
        <v>0.05</v>
      </c>
      <c r="N6" s="8">
        <v>340</v>
      </c>
      <c r="P6" s="7">
        <v>360</v>
      </c>
      <c r="Q6" s="6">
        <f>K14</f>
        <v>9.9000000000000005E-2</v>
      </c>
      <c r="R6" s="6">
        <f>L14</f>
        <v>0.09</v>
      </c>
      <c r="S6" s="6">
        <f>M14</f>
        <v>9.8000000000000004E-2</v>
      </c>
    </row>
    <row r="7" spans="1:19" x14ac:dyDescent="0.2">
      <c r="A7" s="2" t="s">
        <v>1</v>
      </c>
      <c r="B7" s="12">
        <v>5.0999999999999997E-2</v>
      </c>
      <c r="C7" s="12">
        <v>5.0999999999999997E-2</v>
      </c>
      <c r="D7" s="12">
        <v>4.9000000000000002E-2</v>
      </c>
      <c r="E7" s="12">
        <v>4.7E-2</v>
      </c>
      <c r="F7" s="12">
        <v>4.8000000000000001E-2</v>
      </c>
      <c r="G7" s="12">
        <v>0.05</v>
      </c>
      <c r="H7" s="12">
        <v>5.0999999999999997E-2</v>
      </c>
      <c r="I7" s="12">
        <v>5.0999999999999997E-2</v>
      </c>
      <c r="J7" s="12">
        <v>0.05</v>
      </c>
      <c r="K7" s="12">
        <v>0.05</v>
      </c>
      <c r="L7" s="12">
        <v>0.05</v>
      </c>
      <c r="M7" s="12">
        <v>0.05</v>
      </c>
      <c r="N7" s="8">
        <v>340</v>
      </c>
      <c r="P7" s="5">
        <v>480</v>
      </c>
      <c r="Q7" s="6">
        <f>B19</f>
        <v>0.11700000000000001</v>
      </c>
      <c r="R7" s="6">
        <f>C19</f>
        <v>0.10299999999999999</v>
      </c>
      <c r="S7" s="6">
        <f>D19</f>
        <v>0.12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0.13900000000000001</v>
      </c>
      <c r="R8" s="6">
        <f>F23</f>
        <v>0.11899999999999999</v>
      </c>
      <c r="S8" s="6">
        <f>G23</f>
        <v>0.14599999999999999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3.6999999999999998E-2</v>
      </c>
      <c r="C10" s="12">
        <v>3.5999999999999997E-2</v>
      </c>
      <c r="D10" s="12">
        <v>0.04</v>
      </c>
      <c r="E10" s="12">
        <v>5.8999999999999997E-2</v>
      </c>
      <c r="F10" s="12">
        <v>5.6000000000000001E-2</v>
      </c>
      <c r="G10" s="12">
        <v>6.3E-2</v>
      </c>
      <c r="H10" s="12">
        <v>7.9000000000000001E-2</v>
      </c>
      <c r="I10" s="12">
        <v>7.1999999999999995E-2</v>
      </c>
      <c r="J10" s="12">
        <v>8.2000000000000003E-2</v>
      </c>
      <c r="K10" s="12">
        <v>5.0999999999999997E-2</v>
      </c>
      <c r="L10" s="12">
        <v>5.0999999999999997E-2</v>
      </c>
      <c r="M10" s="12">
        <v>0.05</v>
      </c>
      <c r="N10" s="3">
        <v>405</v>
      </c>
      <c r="P10" t="s">
        <v>7</v>
      </c>
      <c r="Q10">
        <f>SLOPE(Q3:Q8,$P$3:$P$8)</f>
        <v>1.6761904761904763E-4</v>
      </c>
      <c r="R10">
        <f>SLOPE(R3:R8,$P$3:$P$8)</f>
        <v>1.3666666666666666E-4</v>
      </c>
      <c r="S10">
        <f>SLOPE(S3:S8,$P$3:$P$8)</f>
        <v>1.7261904761904762E-4</v>
      </c>
    </row>
    <row r="11" spans="1:19" x14ac:dyDescent="0.2">
      <c r="A11" s="2" t="s">
        <v>1</v>
      </c>
      <c r="B11" s="12">
        <v>5.0999999999999997E-2</v>
      </c>
      <c r="C11" s="12">
        <v>5.0999999999999997E-2</v>
      </c>
      <c r="D11" s="12">
        <v>4.9000000000000002E-2</v>
      </c>
      <c r="E11" s="12">
        <v>4.7E-2</v>
      </c>
      <c r="F11" s="12">
        <v>4.8000000000000001E-2</v>
      </c>
      <c r="G11" s="12">
        <v>0.05</v>
      </c>
      <c r="H11" s="12">
        <v>5.0999999999999997E-2</v>
      </c>
      <c r="I11" s="12">
        <v>5.0999999999999997E-2</v>
      </c>
      <c r="J11" s="12">
        <v>0.05</v>
      </c>
      <c r="K11" s="12">
        <v>0.05</v>
      </c>
      <c r="L11" s="12">
        <v>0.05</v>
      </c>
      <c r="M11" s="12">
        <v>0.05</v>
      </c>
      <c r="N11" s="3">
        <v>405</v>
      </c>
      <c r="P11" t="s">
        <v>6</v>
      </c>
      <c r="Q11">
        <f>_xlfn.STDEV.P(Q10:S10)</f>
        <v>1.5901165515515734E-5</v>
      </c>
    </row>
    <row r="12" spans="1:19" x14ac:dyDescent="0.2">
      <c r="P12" t="s">
        <v>8</v>
      </c>
      <c r="Q12">
        <f>AVERAGE(Q10:S10)</f>
        <v>1.5896825396825398E-4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3.6999999999999998E-2</v>
      </c>
      <c r="C14" s="12">
        <v>3.5999999999999997E-2</v>
      </c>
      <c r="D14" s="12">
        <v>0.04</v>
      </c>
      <c r="E14" s="12">
        <v>5.8999999999999997E-2</v>
      </c>
      <c r="F14" s="12">
        <v>5.8999999999999997E-2</v>
      </c>
      <c r="G14" s="12">
        <v>6.3E-2</v>
      </c>
      <c r="H14" s="12">
        <v>7.9000000000000001E-2</v>
      </c>
      <c r="I14" s="12">
        <v>7.2999999999999995E-2</v>
      </c>
      <c r="J14" s="12">
        <v>8.2000000000000003E-2</v>
      </c>
      <c r="K14" s="12">
        <v>9.9000000000000005E-2</v>
      </c>
      <c r="L14" s="12">
        <v>0.09</v>
      </c>
      <c r="M14" s="12">
        <v>9.8000000000000004E-2</v>
      </c>
      <c r="N14" s="3">
        <v>405</v>
      </c>
    </row>
    <row r="15" spans="1:19" x14ac:dyDescent="0.2">
      <c r="A15" s="2" t="s">
        <v>1</v>
      </c>
      <c r="B15" s="12">
        <v>5.0999999999999997E-2</v>
      </c>
      <c r="C15" s="12">
        <v>5.0999999999999997E-2</v>
      </c>
      <c r="D15" s="12">
        <v>4.9000000000000002E-2</v>
      </c>
      <c r="E15" s="12">
        <v>4.7E-2</v>
      </c>
      <c r="F15" s="12">
        <v>4.8000000000000001E-2</v>
      </c>
      <c r="G15" s="12">
        <v>0.05</v>
      </c>
      <c r="H15" s="12">
        <v>5.0999999999999997E-2</v>
      </c>
      <c r="I15" s="12">
        <v>5.0999999999999997E-2</v>
      </c>
      <c r="J15" s="12">
        <v>0.05</v>
      </c>
      <c r="K15" s="12">
        <v>0.05</v>
      </c>
      <c r="L15" s="12">
        <v>0.05</v>
      </c>
      <c r="M15" s="12">
        <v>0.05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3.6999999999999998E-2</v>
      </c>
      <c r="C18" s="12">
        <v>3.5999999999999997E-2</v>
      </c>
      <c r="D18" s="12">
        <v>0.04</v>
      </c>
      <c r="E18" s="12">
        <v>5.8999999999999997E-2</v>
      </c>
      <c r="F18" s="12">
        <v>5.8000000000000003E-2</v>
      </c>
      <c r="G18" s="12">
        <v>6.3E-2</v>
      </c>
      <c r="H18" s="12">
        <v>7.8E-2</v>
      </c>
      <c r="I18" s="12">
        <v>7.3999999999999996E-2</v>
      </c>
      <c r="J18" s="12">
        <v>8.3000000000000004E-2</v>
      </c>
      <c r="K18" s="12">
        <v>0.1</v>
      </c>
      <c r="L18" s="12">
        <v>9.2999999999999999E-2</v>
      </c>
      <c r="M18" s="12">
        <v>9.9000000000000005E-2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0.10299999999999999</v>
      </c>
      <c r="D19" s="12">
        <v>0.12</v>
      </c>
      <c r="E19" s="12">
        <v>4.7E-2</v>
      </c>
      <c r="F19" s="12">
        <v>4.8000000000000001E-2</v>
      </c>
      <c r="G19" s="12">
        <v>0.05</v>
      </c>
      <c r="H19" s="12">
        <v>5.0999999999999997E-2</v>
      </c>
      <c r="I19" s="12">
        <v>5.0999999999999997E-2</v>
      </c>
      <c r="J19" s="12">
        <v>0.05</v>
      </c>
      <c r="K19" s="12">
        <v>0.05</v>
      </c>
      <c r="L19" s="12">
        <v>0.05</v>
      </c>
      <c r="M19" s="12">
        <v>0.05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3.7999999999999999E-2</v>
      </c>
      <c r="C22" s="12">
        <v>3.6999999999999998E-2</v>
      </c>
      <c r="D22" s="12">
        <v>0.04</v>
      </c>
      <c r="E22" s="12">
        <v>0.06</v>
      </c>
      <c r="F22" s="12">
        <v>6.2E-2</v>
      </c>
      <c r="G22" s="12">
        <v>6.4000000000000001E-2</v>
      </c>
      <c r="H22" s="12">
        <v>7.9000000000000001E-2</v>
      </c>
      <c r="I22" s="12">
        <v>7.5999999999999998E-2</v>
      </c>
      <c r="J22" s="12">
        <v>8.5999999999999993E-2</v>
      </c>
      <c r="K22" s="12">
        <v>9.9000000000000005E-2</v>
      </c>
      <c r="L22" s="12">
        <v>9.5000000000000001E-2</v>
      </c>
      <c r="M22" s="12">
        <v>0.1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0.106</v>
      </c>
      <c r="D23" s="12">
        <v>0.121</v>
      </c>
      <c r="E23" s="12">
        <v>0.13900000000000001</v>
      </c>
      <c r="F23" s="12">
        <v>0.11899999999999999</v>
      </c>
      <c r="G23" s="12">
        <v>0.14599999999999999</v>
      </c>
      <c r="H23" s="12">
        <v>5.0999999999999997E-2</v>
      </c>
      <c r="I23" s="12">
        <v>5.0999999999999997E-2</v>
      </c>
      <c r="J23" s="12">
        <v>0.05</v>
      </c>
      <c r="K23" s="12">
        <v>0.05</v>
      </c>
      <c r="L23" s="12">
        <v>0.05</v>
      </c>
      <c r="M23" s="12">
        <v>0.05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F6E3A-7FA2-9444-BDB6-C7F1212BB6F6}">
  <dimension ref="A1:S23"/>
  <sheetViews>
    <sheetView workbookViewId="0">
      <selection activeCell="P13" sqref="P13:Q18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4.1000000000000002E-2</v>
      </c>
      <c r="C2" s="13">
        <v>4.1000000000000002E-2</v>
      </c>
      <c r="D2" s="13">
        <v>4.1000000000000002E-2</v>
      </c>
      <c r="E2" s="13">
        <v>0.05</v>
      </c>
      <c r="F2" s="13">
        <v>0.05</v>
      </c>
      <c r="G2" s="13">
        <v>0.05</v>
      </c>
      <c r="H2" s="13">
        <v>5.0999999999999997E-2</v>
      </c>
      <c r="I2" s="13">
        <v>0.05</v>
      </c>
      <c r="J2" s="13">
        <v>0.05</v>
      </c>
      <c r="K2" s="13">
        <v>4.9000000000000002E-2</v>
      </c>
      <c r="L2" s="13">
        <v>5.0999999999999997E-2</v>
      </c>
      <c r="M2" s="13">
        <v>5.0999999999999997E-2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0.05</v>
      </c>
      <c r="C3" s="13">
        <v>5.0999999999999997E-2</v>
      </c>
      <c r="D3" s="13">
        <v>0.05</v>
      </c>
      <c r="E3" s="13">
        <v>0.05</v>
      </c>
      <c r="F3" s="13">
        <v>0.05</v>
      </c>
      <c r="G3" s="13">
        <v>0.05</v>
      </c>
      <c r="H3" s="13">
        <v>0.05</v>
      </c>
      <c r="I3" s="13">
        <v>5.1999999999999998E-2</v>
      </c>
      <c r="J3" s="13">
        <v>0.05</v>
      </c>
      <c r="K3" s="13">
        <v>4.9000000000000002E-2</v>
      </c>
      <c r="L3" s="13">
        <v>0.05</v>
      </c>
      <c r="M3" s="13">
        <v>0.05</v>
      </c>
      <c r="N3" s="3">
        <v>405</v>
      </c>
      <c r="P3" s="5">
        <v>0</v>
      </c>
      <c r="Q3" s="6">
        <f>B2</f>
        <v>4.1000000000000002E-2</v>
      </c>
      <c r="R3" s="6">
        <f>C2</f>
        <v>4.1000000000000002E-2</v>
      </c>
      <c r="S3" s="6">
        <f>D2</f>
        <v>4.1000000000000002E-2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5.1999999999999998E-2</v>
      </c>
      <c r="R4" s="6">
        <f>F6</f>
        <v>4.9000000000000002E-2</v>
      </c>
      <c r="S4" s="6">
        <f>G6</f>
        <v>5.2999999999999999E-2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6.7000000000000004E-2</v>
      </c>
      <c r="R5" s="6">
        <f>I10</f>
        <v>5.8999999999999997E-2</v>
      </c>
      <c r="S5" s="6">
        <f>J10</f>
        <v>6.5000000000000002E-2</v>
      </c>
    </row>
    <row r="6" spans="1:19" x14ac:dyDescent="0.2">
      <c r="A6" s="2" t="s">
        <v>0</v>
      </c>
      <c r="B6" s="12">
        <v>4.1000000000000002E-2</v>
      </c>
      <c r="C6" s="12">
        <v>4.1000000000000002E-2</v>
      </c>
      <c r="D6" s="12">
        <v>4.1000000000000002E-2</v>
      </c>
      <c r="E6" s="12">
        <v>5.1999999999999998E-2</v>
      </c>
      <c r="F6" s="12">
        <v>4.9000000000000002E-2</v>
      </c>
      <c r="G6" s="12">
        <v>5.2999999999999999E-2</v>
      </c>
      <c r="H6" s="12">
        <v>5.0999999999999997E-2</v>
      </c>
      <c r="I6" s="12">
        <v>0.05</v>
      </c>
      <c r="J6" s="12">
        <v>0.05</v>
      </c>
      <c r="K6" s="12">
        <v>4.9000000000000002E-2</v>
      </c>
      <c r="L6" s="12">
        <v>5.0999999999999997E-2</v>
      </c>
      <c r="M6" s="12">
        <v>5.0999999999999997E-2</v>
      </c>
      <c r="N6" s="8">
        <v>340</v>
      </c>
      <c r="P6" s="7">
        <v>360</v>
      </c>
      <c r="Q6" s="6">
        <f>K14</f>
        <v>7.2999999999999995E-2</v>
      </c>
      <c r="R6" s="6">
        <f>L14</f>
        <v>6.7000000000000004E-2</v>
      </c>
      <c r="S6" s="6">
        <f>M14</f>
        <v>0.08</v>
      </c>
    </row>
    <row r="7" spans="1:19" x14ac:dyDescent="0.2">
      <c r="A7" s="2" t="s">
        <v>1</v>
      </c>
      <c r="B7" s="12">
        <v>0.05</v>
      </c>
      <c r="C7" s="12">
        <v>5.0999999999999997E-2</v>
      </c>
      <c r="D7" s="12">
        <v>0.05</v>
      </c>
      <c r="E7" s="12">
        <v>0.05</v>
      </c>
      <c r="F7" s="12">
        <v>0.05</v>
      </c>
      <c r="G7" s="12">
        <v>0.05</v>
      </c>
      <c r="H7" s="12">
        <v>0.05</v>
      </c>
      <c r="I7" s="12">
        <v>5.0999999999999997E-2</v>
      </c>
      <c r="J7" s="12">
        <v>0.05</v>
      </c>
      <c r="K7" s="12">
        <v>4.9000000000000002E-2</v>
      </c>
      <c r="L7" s="12">
        <v>0.05</v>
      </c>
      <c r="M7" s="12">
        <v>0.05</v>
      </c>
      <c r="N7" s="8">
        <v>340</v>
      </c>
      <c r="P7" s="5">
        <v>480</v>
      </c>
      <c r="Q7" s="6">
        <f>B19</f>
        <v>8.7999999999999995E-2</v>
      </c>
      <c r="R7" s="6">
        <f>C19</f>
        <v>7.8E-2</v>
      </c>
      <c r="S7" s="6">
        <f>D19</f>
        <v>9.6000000000000002E-2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9.9000000000000005E-2</v>
      </c>
      <c r="R8" s="6">
        <f>F23</f>
        <v>8.5000000000000006E-2</v>
      </c>
      <c r="S8" s="6">
        <f>G23</f>
        <v>0.109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4.1000000000000002E-2</v>
      </c>
      <c r="C10" s="12">
        <v>4.1000000000000002E-2</v>
      </c>
      <c r="D10" s="12">
        <v>4.1000000000000002E-2</v>
      </c>
      <c r="E10" s="12">
        <v>5.1999999999999998E-2</v>
      </c>
      <c r="F10" s="12">
        <v>0.05</v>
      </c>
      <c r="G10" s="12">
        <v>5.3999999999999999E-2</v>
      </c>
      <c r="H10" s="12">
        <v>6.7000000000000004E-2</v>
      </c>
      <c r="I10" s="12">
        <v>5.8999999999999997E-2</v>
      </c>
      <c r="J10" s="12">
        <v>6.5000000000000002E-2</v>
      </c>
      <c r="K10" s="12">
        <v>4.9000000000000002E-2</v>
      </c>
      <c r="L10" s="12">
        <v>5.0999999999999997E-2</v>
      </c>
      <c r="M10" s="12">
        <v>5.0999999999999997E-2</v>
      </c>
      <c r="N10" s="3">
        <v>405</v>
      </c>
      <c r="P10" t="s">
        <v>7</v>
      </c>
      <c r="Q10">
        <f>SLOPE(Q3:Q8,$P$3:$P$8)</f>
        <v>9.6190476190476196E-5</v>
      </c>
      <c r="R10">
        <f>SLOPE(R3:R8,$P$3:$P$8)</f>
        <v>7.5000000000000007E-5</v>
      </c>
      <c r="S10">
        <f>SLOPE(S3:S8,$P$3:$P$8)</f>
        <v>1.1523809523809524E-4</v>
      </c>
    </row>
    <row r="11" spans="1:19" x14ac:dyDescent="0.2">
      <c r="A11" s="2" t="s">
        <v>1</v>
      </c>
      <c r="B11" s="12">
        <v>0.05</v>
      </c>
      <c r="C11" s="12">
        <v>5.0999999999999997E-2</v>
      </c>
      <c r="D11" s="12">
        <v>0.05</v>
      </c>
      <c r="E11" s="12">
        <v>0.05</v>
      </c>
      <c r="F11" s="12">
        <v>0.05</v>
      </c>
      <c r="G11" s="12">
        <v>0.05</v>
      </c>
      <c r="H11" s="12">
        <v>0.05</v>
      </c>
      <c r="I11" s="12">
        <v>5.0999999999999997E-2</v>
      </c>
      <c r="J11" s="12">
        <v>0.05</v>
      </c>
      <c r="K11" s="12">
        <v>4.9000000000000002E-2</v>
      </c>
      <c r="L11" s="12">
        <v>0.05</v>
      </c>
      <c r="M11" s="12">
        <v>0.05</v>
      </c>
      <c r="N11" s="3">
        <v>405</v>
      </c>
      <c r="P11" t="s">
        <v>6</v>
      </c>
      <c r="Q11">
        <f>_xlfn.STDEV.P(Q10:S10)</f>
        <v>1.6434896412993299E-5</v>
      </c>
    </row>
    <row r="12" spans="1:19" x14ac:dyDescent="0.2">
      <c r="P12" t="s">
        <v>8</v>
      </c>
      <c r="Q12">
        <f>AVERAGE(Q10:S10)</f>
        <v>9.5476190476190476E-5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4.1000000000000002E-2</v>
      </c>
      <c r="C14" s="12">
        <v>4.1000000000000002E-2</v>
      </c>
      <c r="D14" s="12">
        <v>4.1000000000000002E-2</v>
      </c>
      <c r="E14" s="12">
        <v>5.1999999999999998E-2</v>
      </c>
      <c r="F14" s="12">
        <v>0.05</v>
      </c>
      <c r="G14" s="12">
        <v>5.3999999999999999E-2</v>
      </c>
      <c r="H14" s="12">
        <v>6.7000000000000004E-2</v>
      </c>
      <c r="I14" s="12">
        <v>0.06</v>
      </c>
      <c r="J14" s="12">
        <v>6.6000000000000003E-2</v>
      </c>
      <c r="K14" s="12">
        <v>7.2999999999999995E-2</v>
      </c>
      <c r="L14" s="12">
        <v>6.7000000000000004E-2</v>
      </c>
      <c r="M14" s="12">
        <v>0.08</v>
      </c>
      <c r="N14" s="3">
        <v>405</v>
      </c>
    </row>
    <row r="15" spans="1:19" x14ac:dyDescent="0.2">
      <c r="A15" s="2" t="s">
        <v>1</v>
      </c>
      <c r="B15" s="12">
        <v>0.05</v>
      </c>
      <c r="C15" s="12">
        <v>5.0999999999999997E-2</v>
      </c>
      <c r="D15" s="12">
        <v>0.05</v>
      </c>
      <c r="E15" s="12">
        <v>0.05</v>
      </c>
      <c r="F15" s="12">
        <v>0.05</v>
      </c>
      <c r="G15" s="12">
        <v>0.05</v>
      </c>
      <c r="H15" s="12">
        <v>0.05</v>
      </c>
      <c r="I15" s="12">
        <v>5.1999999999999998E-2</v>
      </c>
      <c r="J15" s="12">
        <v>0.05</v>
      </c>
      <c r="K15" s="12">
        <v>4.9000000000000002E-2</v>
      </c>
      <c r="L15" s="12">
        <v>0.05</v>
      </c>
      <c r="M15" s="12">
        <v>0.05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4.2000000000000003E-2</v>
      </c>
      <c r="C18" s="12">
        <v>4.1000000000000002E-2</v>
      </c>
      <c r="D18" s="12">
        <v>4.1000000000000002E-2</v>
      </c>
      <c r="E18" s="12">
        <v>5.2999999999999999E-2</v>
      </c>
      <c r="F18" s="12">
        <v>5.0999999999999997E-2</v>
      </c>
      <c r="G18" s="12">
        <v>5.3999999999999999E-2</v>
      </c>
      <c r="H18" s="12">
        <v>6.8000000000000005E-2</v>
      </c>
      <c r="I18" s="12">
        <v>0.06</v>
      </c>
      <c r="J18" s="12">
        <v>6.5000000000000002E-2</v>
      </c>
      <c r="K18" s="12">
        <v>7.3999999999999996E-2</v>
      </c>
      <c r="L18" s="12">
        <v>6.8000000000000005E-2</v>
      </c>
      <c r="M18" s="12">
        <v>0.08</v>
      </c>
      <c r="N18" s="3">
        <v>405</v>
      </c>
    </row>
    <row r="19" spans="1:14" x14ac:dyDescent="0.2">
      <c r="A19" s="2" t="s">
        <v>1</v>
      </c>
      <c r="B19" s="12">
        <v>8.7999999999999995E-2</v>
      </c>
      <c r="C19" s="12">
        <v>7.8E-2</v>
      </c>
      <c r="D19" s="12">
        <v>9.6000000000000002E-2</v>
      </c>
      <c r="E19" s="12">
        <v>0.05</v>
      </c>
      <c r="F19" s="12">
        <v>0.05</v>
      </c>
      <c r="G19" s="12">
        <v>0.05</v>
      </c>
      <c r="H19" s="12">
        <v>0.05</v>
      </c>
      <c r="I19" s="12">
        <v>5.1999999999999998E-2</v>
      </c>
      <c r="J19" s="12">
        <v>0.05</v>
      </c>
      <c r="K19" s="12">
        <v>4.9000000000000002E-2</v>
      </c>
      <c r="L19" s="12">
        <v>0.05</v>
      </c>
      <c r="M19" s="12">
        <v>0.05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4.2000000000000003E-2</v>
      </c>
      <c r="C22" s="12">
        <v>4.2000000000000003E-2</v>
      </c>
      <c r="D22" s="12">
        <v>4.2000000000000003E-2</v>
      </c>
      <c r="E22" s="12">
        <v>5.2999999999999999E-2</v>
      </c>
      <c r="F22" s="12">
        <v>5.0999999999999997E-2</v>
      </c>
      <c r="G22" s="12">
        <v>5.3999999999999999E-2</v>
      </c>
      <c r="H22" s="12">
        <v>7.0000000000000007E-2</v>
      </c>
      <c r="I22" s="12">
        <v>6.0999999999999999E-2</v>
      </c>
      <c r="J22" s="12">
        <v>6.5000000000000002E-2</v>
      </c>
      <c r="K22" s="12">
        <v>7.3999999999999996E-2</v>
      </c>
      <c r="L22" s="12">
        <v>6.8000000000000005E-2</v>
      </c>
      <c r="M22" s="12">
        <v>0.08</v>
      </c>
      <c r="N22" s="3">
        <v>405</v>
      </c>
    </row>
    <row r="23" spans="1:14" x14ac:dyDescent="0.2">
      <c r="A23" s="2" t="s">
        <v>1</v>
      </c>
      <c r="B23" s="12">
        <v>8.7999999999999995E-2</v>
      </c>
      <c r="C23" s="12">
        <v>7.9000000000000001E-2</v>
      </c>
      <c r="D23" s="12">
        <v>9.7000000000000003E-2</v>
      </c>
      <c r="E23" s="12">
        <v>9.9000000000000005E-2</v>
      </c>
      <c r="F23" s="12">
        <v>8.5000000000000006E-2</v>
      </c>
      <c r="G23" s="12">
        <v>0.109</v>
      </c>
      <c r="H23" s="12">
        <v>0.05</v>
      </c>
      <c r="I23" s="12">
        <v>5.1999999999999998E-2</v>
      </c>
      <c r="J23" s="12">
        <v>0.05</v>
      </c>
      <c r="K23" s="12">
        <v>4.9000000000000002E-2</v>
      </c>
      <c r="L23" s="12">
        <v>0.05</v>
      </c>
      <c r="M23" s="12">
        <v>0.05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3FFED-BFA6-5840-8431-78D66B1B0BD4}">
  <dimension ref="A1:S23"/>
  <sheetViews>
    <sheetView workbookViewId="0">
      <selection activeCell="P13" sqref="P13:Q19"/>
    </sheetView>
  </sheetViews>
  <sheetFormatPr baseColWidth="10" defaultRowHeight="15" x14ac:dyDescent="0.2"/>
  <cols>
    <col min="15" max="15" width="10.83203125" style="4"/>
    <col min="16" max="16" width="33.1640625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4.2000000000000003E-2</v>
      </c>
      <c r="C2" s="13">
        <v>4.2999999999999997E-2</v>
      </c>
      <c r="D2" s="13">
        <v>3.6999999999999998E-2</v>
      </c>
      <c r="E2" s="13">
        <v>5.0999999999999997E-2</v>
      </c>
      <c r="F2" s="13">
        <v>0.05</v>
      </c>
      <c r="G2" s="13">
        <v>5.0999999999999997E-2</v>
      </c>
      <c r="H2" s="13">
        <v>0.05</v>
      </c>
      <c r="I2" s="13">
        <v>5.0999999999999997E-2</v>
      </c>
      <c r="J2" s="13">
        <v>5.0999999999999997E-2</v>
      </c>
      <c r="K2" s="13">
        <v>0.05</v>
      </c>
      <c r="L2" s="13">
        <v>0.05</v>
      </c>
      <c r="M2" s="13">
        <v>0.05</v>
      </c>
      <c r="N2" s="3">
        <v>405</v>
      </c>
      <c r="P2" s="5" t="s">
        <v>5</v>
      </c>
      <c r="Q2" s="6" t="s">
        <v>2</v>
      </c>
      <c r="R2" s="6" t="s">
        <v>3</v>
      </c>
      <c r="S2" s="6" t="s">
        <v>4</v>
      </c>
    </row>
    <row r="3" spans="1:19" x14ac:dyDescent="0.2">
      <c r="A3" s="2" t="s">
        <v>1</v>
      </c>
      <c r="B3" s="13">
        <v>0.05</v>
      </c>
      <c r="C3" s="13">
        <v>0.05</v>
      </c>
      <c r="D3" s="13">
        <v>5.0999999999999997E-2</v>
      </c>
      <c r="E3" s="13">
        <v>4.9000000000000002E-2</v>
      </c>
      <c r="F3" s="13">
        <v>0.05</v>
      </c>
      <c r="G3" s="13">
        <v>5.1999999999999998E-2</v>
      </c>
      <c r="H3" s="13">
        <v>5.1999999999999998E-2</v>
      </c>
      <c r="I3" s="13">
        <v>5.0999999999999997E-2</v>
      </c>
      <c r="J3" s="13">
        <v>5.0999999999999997E-2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4.2000000000000003E-2</v>
      </c>
      <c r="R3" s="6">
        <f>C2</f>
        <v>4.2999999999999997E-2</v>
      </c>
      <c r="S3" s="6">
        <f>D2</f>
        <v>3.6999999999999998E-2</v>
      </c>
    </row>
    <row r="4" spans="1:19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P4" s="7">
        <v>120</v>
      </c>
      <c r="Q4" s="6">
        <f>E6</f>
        <v>4.2000000000000003E-2</v>
      </c>
      <c r="R4" s="6">
        <f>F6</f>
        <v>4.1000000000000002E-2</v>
      </c>
      <c r="S4" s="6">
        <f>G6</f>
        <v>4.2999999999999997E-2</v>
      </c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H10</f>
        <v>4.2000000000000003E-2</v>
      </c>
      <c r="R5" s="6">
        <f>I10</f>
        <v>4.3999999999999997E-2</v>
      </c>
      <c r="S5" s="6">
        <f>J10</f>
        <v>4.2999999999999997E-2</v>
      </c>
    </row>
    <row r="6" spans="1:19" x14ac:dyDescent="0.2">
      <c r="A6" s="2" t="s">
        <v>0</v>
      </c>
      <c r="B6" s="12">
        <v>4.2000000000000003E-2</v>
      </c>
      <c r="C6" s="12">
        <v>4.2999999999999997E-2</v>
      </c>
      <c r="D6" s="12">
        <v>3.6999999999999998E-2</v>
      </c>
      <c r="E6" s="12">
        <v>4.2000000000000003E-2</v>
      </c>
      <c r="F6" s="12">
        <v>4.1000000000000002E-2</v>
      </c>
      <c r="G6" s="12">
        <v>4.2999999999999997E-2</v>
      </c>
      <c r="H6" s="12">
        <v>0.05</v>
      </c>
      <c r="I6" s="12">
        <v>5.0999999999999997E-2</v>
      </c>
      <c r="J6" s="12">
        <v>5.0999999999999997E-2</v>
      </c>
      <c r="K6" s="12">
        <v>0.05</v>
      </c>
      <c r="L6" s="12">
        <v>0.05</v>
      </c>
      <c r="M6" s="12">
        <v>0.05</v>
      </c>
      <c r="N6" s="8">
        <v>340</v>
      </c>
      <c r="P6" s="7">
        <v>360</v>
      </c>
      <c r="Q6" s="6">
        <f>K14</f>
        <v>4.2000000000000003E-2</v>
      </c>
      <c r="R6" s="6">
        <f>L14</f>
        <v>4.3999999999999997E-2</v>
      </c>
      <c r="S6" s="6">
        <f>M14</f>
        <v>4.2999999999999997E-2</v>
      </c>
    </row>
    <row r="7" spans="1:19" x14ac:dyDescent="0.2">
      <c r="A7" s="2" t="s">
        <v>1</v>
      </c>
      <c r="B7" s="12">
        <v>0.05</v>
      </c>
      <c r="C7" s="12">
        <v>0.05</v>
      </c>
      <c r="D7" s="12">
        <v>5.0999999999999997E-2</v>
      </c>
      <c r="E7" s="12">
        <v>4.9000000000000002E-2</v>
      </c>
      <c r="F7" s="12">
        <v>0.05</v>
      </c>
      <c r="G7" s="12">
        <v>5.1999999999999998E-2</v>
      </c>
      <c r="H7" s="12">
        <v>5.1999999999999998E-2</v>
      </c>
      <c r="I7" s="12">
        <v>5.0999999999999997E-2</v>
      </c>
      <c r="J7" s="12">
        <v>5.0999999999999997E-2</v>
      </c>
      <c r="K7" s="12">
        <v>0.05</v>
      </c>
      <c r="L7" s="12">
        <v>0.05</v>
      </c>
      <c r="M7" s="12">
        <v>5.0999999999999997E-2</v>
      </c>
      <c r="N7" s="8">
        <v>340</v>
      </c>
      <c r="P7" s="5">
        <v>480</v>
      </c>
      <c r="Q7" s="6">
        <f>B19</f>
        <v>4.2999999999999997E-2</v>
      </c>
      <c r="R7" s="6">
        <f>C19</f>
        <v>4.7E-2</v>
      </c>
      <c r="S7" s="6">
        <f>D19</f>
        <v>4.2000000000000003E-2</v>
      </c>
    </row>
    <row r="8" spans="1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P8" s="7">
        <v>600</v>
      </c>
      <c r="Q8" s="6">
        <f>E23</f>
        <v>4.2000000000000003E-2</v>
      </c>
      <c r="R8" s="6">
        <f>F23</f>
        <v>0.05</v>
      </c>
      <c r="S8" s="6">
        <f>G23</f>
        <v>4.3999999999999997E-2</v>
      </c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4.2000000000000003E-2</v>
      </c>
      <c r="C10" s="12">
        <v>4.2999999999999997E-2</v>
      </c>
      <c r="D10" s="12">
        <v>3.6999999999999998E-2</v>
      </c>
      <c r="E10" s="12">
        <v>4.2000000000000003E-2</v>
      </c>
      <c r="F10" s="12">
        <v>4.1000000000000002E-2</v>
      </c>
      <c r="G10" s="12">
        <v>4.2999999999999997E-2</v>
      </c>
      <c r="H10" s="12">
        <v>4.2000000000000003E-2</v>
      </c>
      <c r="I10" s="12">
        <v>4.3999999999999997E-2</v>
      </c>
      <c r="J10" s="12">
        <v>4.2999999999999997E-2</v>
      </c>
      <c r="K10" s="12">
        <v>0.05</v>
      </c>
      <c r="L10" s="12">
        <v>0.05</v>
      </c>
      <c r="M10" s="12">
        <v>0.05</v>
      </c>
      <c r="N10" s="3">
        <v>405</v>
      </c>
      <c r="P10" t="s">
        <v>7</v>
      </c>
      <c r="Q10">
        <f>SLOPE(Q3:Q8,$P$3:$P$8)</f>
        <v>7.1428571428570997E-7</v>
      </c>
      <c r="R10">
        <f>SLOPE(R3:R8,$P$3:$P$8)</f>
        <v>1.2619047619047625E-5</v>
      </c>
      <c r="S10">
        <f>SLOPE(S3:S8,$P$3:$P$8)</f>
        <v>7.6190476190476222E-6</v>
      </c>
    </row>
    <row r="11" spans="1:19" x14ac:dyDescent="0.2">
      <c r="A11" s="2" t="s">
        <v>1</v>
      </c>
      <c r="B11" s="12">
        <v>0.05</v>
      </c>
      <c r="C11" s="12">
        <v>0.05</v>
      </c>
      <c r="D11" s="12">
        <v>5.0999999999999997E-2</v>
      </c>
      <c r="E11" s="12">
        <v>4.9000000000000002E-2</v>
      </c>
      <c r="F11" s="12">
        <v>0.05</v>
      </c>
      <c r="G11" s="12">
        <v>5.1999999999999998E-2</v>
      </c>
      <c r="H11" s="12">
        <v>5.1999999999999998E-2</v>
      </c>
      <c r="I11" s="12">
        <v>5.0999999999999997E-2</v>
      </c>
      <c r="J11" s="12">
        <v>5.0999999999999997E-2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6</v>
      </c>
      <c r="Q11">
        <f>_xlfn.STDEV.P(Q10:S10)</f>
        <v>4.8807910671497815E-6</v>
      </c>
    </row>
    <row r="12" spans="1:19" x14ac:dyDescent="0.2">
      <c r="P12" t="s">
        <v>8</v>
      </c>
      <c r="Q12">
        <f>AVERAGE(Q10:S10)</f>
        <v>6.9841269841269857E-6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4.2000000000000003E-2</v>
      </c>
      <c r="C14" s="12">
        <v>4.2999999999999997E-2</v>
      </c>
      <c r="D14" s="12">
        <v>3.6999999999999998E-2</v>
      </c>
      <c r="E14" s="12">
        <v>4.2000000000000003E-2</v>
      </c>
      <c r="F14" s="12">
        <v>4.2000000000000003E-2</v>
      </c>
      <c r="G14" s="12">
        <v>4.2999999999999997E-2</v>
      </c>
      <c r="H14" s="12">
        <v>4.2000000000000003E-2</v>
      </c>
      <c r="I14" s="12">
        <v>4.3999999999999997E-2</v>
      </c>
      <c r="J14" s="12">
        <v>4.2999999999999997E-2</v>
      </c>
      <c r="K14" s="12">
        <v>4.2000000000000003E-2</v>
      </c>
      <c r="L14" s="12">
        <v>4.3999999999999997E-2</v>
      </c>
      <c r="M14" s="12">
        <v>4.2999999999999997E-2</v>
      </c>
      <c r="N14" s="3">
        <v>405</v>
      </c>
    </row>
    <row r="15" spans="1:19" x14ac:dyDescent="0.2">
      <c r="A15" s="2" t="s">
        <v>1</v>
      </c>
      <c r="B15" s="12">
        <v>0.05</v>
      </c>
      <c r="C15" s="12">
        <v>0.05</v>
      </c>
      <c r="D15" s="12">
        <v>5.0999999999999997E-2</v>
      </c>
      <c r="E15" s="12">
        <v>4.9000000000000002E-2</v>
      </c>
      <c r="F15" s="12">
        <v>0.05</v>
      </c>
      <c r="G15" s="12">
        <v>5.1999999999999998E-2</v>
      </c>
      <c r="H15" s="12">
        <v>5.1999999999999998E-2</v>
      </c>
      <c r="I15" s="12">
        <v>5.0999999999999997E-2</v>
      </c>
      <c r="J15" s="12">
        <v>5.0999999999999997E-2</v>
      </c>
      <c r="K15" s="12">
        <v>0.05</v>
      </c>
      <c r="L15" s="12">
        <v>0.05</v>
      </c>
      <c r="M15" s="12">
        <v>5.0999999999999997E-2</v>
      </c>
      <c r="N15" s="3">
        <v>405</v>
      </c>
    </row>
    <row r="16" spans="1:19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4.2000000000000003E-2</v>
      </c>
      <c r="C18" s="12">
        <v>4.2999999999999997E-2</v>
      </c>
      <c r="D18" s="12">
        <v>3.6999999999999998E-2</v>
      </c>
      <c r="E18" s="12">
        <v>4.2000000000000003E-2</v>
      </c>
      <c r="F18" s="12">
        <v>4.2000000000000003E-2</v>
      </c>
      <c r="G18" s="12">
        <v>4.2999999999999997E-2</v>
      </c>
      <c r="H18" s="12">
        <v>4.2000000000000003E-2</v>
      </c>
      <c r="I18" s="12">
        <v>4.3999999999999997E-2</v>
      </c>
      <c r="J18" s="12">
        <v>4.2999999999999997E-2</v>
      </c>
      <c r="K18" s="12">
        <v>4.2000000000000003E-2</v>
      </c>
      <c r="L18" s="12">
        <v>4.3999999999999997E-2</v>
      </c>
      <c r="M18" s="12">
        <v>4.2999999999999997E-2</v>
      </c>
      <c r="N18" s="3">
        <v>405</v>
      </c>
    </row>
    <row r="19" spans="1:14" x14ac:dyDescent="0.2">
      <c r="A19" s="2" t="s">
        <v>1</v>
      </c>
      <c r="B19" s="12">
        <v>4.2999999999999997E-2</v>
      </c>
      <c r="C19" s="12">
        <v>4.7E-2</v>
      </c>
      <c r="D19" s="12">
        <v>4.2000000000000003E-2</v>
      </c>
      <c r="E19" s="12">
        <v>4.9000000000000002E-2</v>
      </c>
      <c r="F19" s="12">
        <v>0.05</v>
      </c>
      <c r="G19" s="12">
        <v>5.1999999999999998E-2</v>
      </c>
      <c r="H19" s="12">
        <v>5.1999999999999998E-2</v>
      </c>
      <c r="I19" s="12">
        <v>5.0999999999999997E-2</v>
      </c>
      <c r="J19" s="12">
        <v>5.0999999999999997E-2</v>
      </c>
      <c r="K19" s="12">
        <v>0.05</v>
      </c>
      <c r="L19" s="12">
        <v>0.05</v>
      </c>
      <c r="M19" s="12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4.2000000000000003E-2</v>
      </c>
      <c r="C22" s="12">
        <v>4.3999999999999997E-2</v>
      </c>
      <c r="D22" s="12">
        <v>3.7999999999999999E-2</v>
      </c>
      <c r="E22" s="12">
        <v>4.2000000000000003E-2</v>
      </c>
      <c r="F22" s="12">
        <v>4.2000000000000003E-2</v>
      </c>
      <c r="G22" s="12">
        <v>4.2999999999999997E-2</v>
      </c>
      <c r="H22" s="12">
        <v>4.2000000000000003E-2</v>
      </c>
      <c r="I22" s="12">
        <v>4.3999999999999997E-2</v>
      </c>
      <c r="J22" s="12">
        <v>4.2999999999999997E-2</v>
      </c>
      <c r="K22" s="12">
        <v>4.2000000000000003E-2</v>
      </c>
      <c r="L22" s="12">
        <v>4.4999999999999998E-2</v>
      </c>
      <c r="M22" s="12">
        <v>4.2999999999999997E-2</v>
      </c>
      <c r="N22" s="3">
        <v>405</v>
      </c>
    </row>
    <row r="23" spans="1:14" x14ac:dyDescent="0.2">
      <c r="A23" s="2" t="s">
        <v>1</v>
      </c>
      <c r="B23" s="12">
        <v>4.2999999999999997E-2</v>
      </c>
      <c r="C23" s="12">
        <v>4.8000000000000001E-2</v>
      </c>
      <c r="D23" s="12">
        <v>4.2000000000000003E-2</v>
      </c>
      <c r="E23" s="12">
        <v>4.2000000000000003E-2</v>
      </c>
      <c r="F23" s="12">
        <v>0.05</v>
      </c>
      <c r="G23" s="12">
        <v>4.3999999999999997E-2</v>
      </c>
      <c r="H23" s="12">
        <v>5.1999999999999998E-2</v>
      </c>
      <c r="I23" s="12">
        <v>5.0999999999999997E-2</v>
      </c>
      <c r="J23" s="12">
        <v>5.0999999999999997E-2</v>
      </c>
      <c r="K23" s="12">
        <v>0.05</v>
      </c>
      <c r="L23" s="12">
        <v>0.05</v>
      </c>
      <c r="M23" s="12">
        <v>5.0999999999999997E-2</v>
      </c>
      <c r="N23" s="3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3ECD0-62F8-9A49-A7FB-454F55BA979D}">
  <dimension ref="A1:T63"/>
  <sheetViews>
    <sheetView topLeftCell="A40" workbookViewId="0">
      <selection activeCell="S62" sqref="S62"/>
    </sheetView>
  </sheetViews>
  <sheetFormatPr baseColWidth="10" defaultRowHeight="15" x14ac:dyDescent="0.2"/>
  <cols>
    <col min="1" max="1" width="14.5" bestFit="1" customWidth="1"/>
    <col min="20" max="20" width="12.6640625" bestFit="1" customWidth="1"/>
  </cols>
  <sheetData>
    <row r="1" spans="1:20" x14ac:dyDescent="0.2">
      <c r="A1" t="s">
        <v>40</v>
      </c>
    </row>
    <row r="2" spans="1:20" x14ac:dyDescent="0.2">
      <c r="A2">
        <v>600</v>
      </c>
      <c r="B2" s="14" t="s">
        <v>15</v>
      </c>
      <c r="C2" s="14">
        <v>1</v>
      </c>
      <c r="D2" s="14">
        <v>2</v>
      </c>
      <c r="E2" s="14">
        <v>3</v>
      </c>
      <c r="F2" s="14">
        <v>4</v>
      </c>
      <c r="G2" s="14">
        <v>5</v>
      </c>
      <c r="H2" s="14">
        <v>6</v>
      </c>
      <c r="I2" s="14">
        <v>7</v>
      </c>
      <c r="J2" s="14">
        <v>8</v>
      </c>
      <c r="K2" s="14">
        <v>9</v>
      </c>
      <c r="L2" s="14">
        <v>10</v>
      </c>
      <c r="M2" s="14">
        <v>11</v>
      </c>
      <c r="N2" s="14">
        <v>12</v>
      </c>
      <c r="O2" s="14">
        <v>14</v>
      </c>
      <c r="P2" s="14">
        <v>15</v>
      </c>
      <c r="Q2" s="14">
        <v>16</v>
      </c>
      <c r="R2" s="14">
        <v>17</v>
      </c>
      <c r="S2" s="14">
        <v>18</v>
      </c>
      <c r="T2" t="s">
        <v>14</v>
      </c>
    </row>
    <row r="3" spans="1:20" x14ac:dyDescent="0.2">
      <c r="B3" s="14" t="s">
        <v>13</v>
      </c>
      <c r="C3">
        <v>0</v>
      </c>
      <c r="D3">
        <v>6.9</v>
      </c>
      <c r="E3">
        <v>13.8</v>
      </c>
      <c r="F3">
        <v>20.7</v>
      </c>
      <c r="G3">
        <v>27.6</v>
      </c>
      <c r="H3">
        <v>34.5</v>
      </c>
      <c r="I3">
        <v>41.4</v>
      </c>
      <c r="J3">
        <v>48.3</v>
      </c>
      <c r="K3">
        <v>55.2</v>
      </c>
      <c r="L3">
        <v>62.1</v>
      </c>
      <c r="M3">
        <v>69</v>
      </c>
      <c r="N3">
        <v>75.900000000000006</v>
      </c>
      <c r="O3">
        <v>89.6</v>
      </c>
      <c r="P3">
        <v>96.5</v>
      </c>
      <c r="Q3">
        <v>103.4</v>
      </c>
      <c r="R3">
        <v>110.3</v>
      </c>
      <c r="S3">
        <v>117.2</v>
      </c>
    </row>
    <row r="4" spans="1:20" x14ac:dyDescent="0.2">
      <c r="B4" s="14" t="s">
        <v>12</v>
      </c>
      <c r="C4">
        <v>28.4</v>
      </c>
      <c r="D4">
        <v>28.4</v>
      </c>
      <c r="E4">
        <v>28.4</v>
      </c>
      <c r="F4">
        <v>28.5</v>
      </c>
      <c r="G4">
        <v>28.5</v>
      </c>
      <c r="H4">
        <v>28.5</v>
      </c>
      <c r="I4">
        <v>28.5</v>
      </c>
      <c r="J4">
        <v>28.5</v>
      </c>
      <c r="K4">
        <v>28.5</v>
      </c>
      <c r="L4">
        <v>28.5</v>
      </c>
      <c r="M4">
        <v>28.5</v>
      </c>
      <c r="N4">
        <v>28.5</v>
      </c>
      <c r="O4">
        <v>28.5</v>
      </c>
      <c r="P4">
        <v>28.5</v>
      </c>
      <c r="Q4">
        <v>28.5</v>
      </c>
      <c r="R4">
        <v>28.5</v>
      </c>
      <c r="S4">
        <v>28.5</v>
      </c>
    </row>
    <row r="5" spans="1:20" x14ac:dyDescent="0.2">
      <c r="B5" s="14" t="s">
        <v>39</v>
      </c>
      <c r="C5">
        <v>0.10429999977350235</v>
      </c>
      <c r="D5">
        <v>0.10360000282526016</v>
      </c>
      <c r="E5">
        <v>0.10109999775886536</v>
      </c>
      <c r="F5">
        <v>0.10000000149011612</v>
      </c>
      <c r="G5">
        <v>9.8499998450279236E-2</v>
      </c>
      <c r="H5">
        <v>9.7300000488758087E-2</v>
      </c>
      <c r="I5">
        <v>9.7300000488758087E-2</v>
      </c>
      <c r="J5">
        <v>9.5499999821186066E-2</v>
      </c>
      <c r="K5">
        <v>9.5100000500679016E-2</v>
      </c>
      <c r="L5">
        <v>9.3500003218650818E-2</v>
      </c>
      <c r="M5">
        <v>9.3199998140335083E-2</v>
      </c>
      <c r="N5">
        <v>9.3299999833106995E-2</v>
      </c>
      <c r="O5">
        <v>9.4200000166893005E-2</v>
      </c>
      <c r="P5">
        <v>9.5499999821186066E-2</v>
      </c>
      <c r="Q5">
        <v>9.7099997103214264E-2</v>
      </c>
      <c r="R5">
        <v>9.8200000822544098E-2</v>
      </c>
      <c r="S5">
        <v>9.7699999809265137E-2</v>
      </c>
      <c r="T5">
        <f>SLOPE(C5:S5,$C$3:$S$3)</f>
        <v>-5.5629808275680746E-5</v>
      </c>
    </row>
    <row r="6" spans="1:20" x14ac:dyDescent="0.2">
      <c r="B6" s="14" t="s">
        <v>38</v>
      </c>
      <c r="C6">
        <v>5.559999868273735E-2</v>
      </c>
      <c r="D6">
        <v>5.6699998676776886E-2</v>
      </c>
      <c r="E6">
        <v>5.7300001382827759E-2</v>
      </c>
      <c r="F6">
        <v>5.8499999344348907E-2</v>
      </c>
      <c r="G6">
        <v>5.9200000017881393E-2</v>
      </c>
      <c r="H6">
        <v>5.9900000691413879E-2</v>
      </c>
      <c r="I6">
        <v>6.0499999672174454E-2</v>
      </c>
      <c r="J6">
        <v>6.1400000005960464E-2</v>
      </c>
      <c r="K6">
        <v>6.1999998986721039E-2</v>
      </c>
      <c r="L6">
        <v>6.2399998307228088E-2</v>
      </c>
      <c r="M6">
        <v>6.3000001013278961E-2</v>
      </c>
      <c r="N6">
        <v>6.3400000333786011E-2</v>
      </c>
      <c r="O6">
        <v>6.4699999988079071E-2</v>
      </c>
      <c r="P6">
        <v>6.549999862909317E-2</v>
      </c>
      <c r="Q6">
        <v>6.5700002014636993E-2</v>
      </c>
      <c r="R6">
        <v>6.6200003027915955E-2</v>
      </c>
      <c r="S6">
        <v>6.6699996590614319E-2</v>
      </c>
      <c r="T6">
        <f>SLOPE(C6:S6,$C$3:$S$3)</f>
        <v>9.2170436725663059E-5</v>
      </c>
    </row>
    <row r="7" spans="1:20" x14ac:dyDescent="0.2">
      <c r="B7" s="14" t="s">
        <v>37</v>
      </c>
      <c r="C7">
        <v>5.3800001740455627E-2</v>
      </c>
      <c r="D7">
        <v>5.4900001734495163E-2</v>
      </c>
      <c r="E7">
        <v>5.6000001728534698E-2</v>
      </c>
      <c r="F7">
        <v>5.7100001722574234E-2</v>
      </c>
      <c r="G7">
        <v>5.8400001376867294E-2</v>
      </c>
      <c r="H7">
        <v>5.9599999338388443E-2</v>
      </c>
      <c r="I7">
        <v>6.1000000685453415E-2</v>
      </c>
      <c r="J7">
        <v>6.2399998307228088E-2</v>
      </c>
      <c r="K7">
        <v>6.3500002026557922E-2</v>
      </c>
      <c r="L7">
        <v>6.419999897480011E-2</v>
      </c>
      <c r="M7">
        <v>6.5300002694129944E-2</v>
      </c>
      <c r="N7">
        <v>6.6699996590614319E-2</v>
      </c>
      <c r="O7">
        <v>6.9300003349781036E-2</v>
      </c>
      <c r="P7">
        <v>7.0399999618530273E-2</v>
      </c>
      <c r="Q7">
        <v>7.1500003337860107E-2</v>
      </c>
      <c r="R7">
        <v>7.2599999606609344E-2</v>
      </c>
      <c r="S7">
        <v>7.3600001633167267E-2</v>
      </c>
      <c r="T7">
        <f>SLOPE(C7:S7,$C$3:$S$3)</f>
        <v>1.7130125310299134E-4</v>
      </c>
    </row>
    <row r="9" spans="1:20" x14ac:dyDescent="0.2">
      <c r="A9">
        <v>300</v>
      </c>
      <c r="B9" s="14" t="s">
        <v>15</v>
      </c>
      <c r="C9" s="14">
        <v>1</v>
      </c>
      <c r="D9" s="14">
        <v>2</v>
      </c>
      <c r="E9" s="14">
        <v>3</v>
      </c>
      <c r="F9" s="14">
        <v>4</v>
      </c>
      <c r="G9" s="14">
        <v>5</v>
      </c>
      <c r="H9" s="14">
        <v>6</v>
      </c>
      <c r="I9" s="14">
        <v>7</v>
      </c>
      <c r="J9" s="14">
        <v>8</v>
      </c>
      <c r="K9" s="14">
        <v>9</v>
      </c>
      <c r="L9" s="14">
        <v>10</v>
      </c>
      <c r="M9" s="14">
        <v>11</v>
      </c>
      <c r="N9" s="14">
        <v>12</v>
      </c>
      <c r="O9" s="14">
        <v>13</v>
      </c>
      <c r="P9" s="14">
        <v>14</v>
      </c>
      <c r="Q9" s="14">
        <v>15</v>
      </c>
      <c r="R9" t="s">
        <v>14</v>
      </c>
    </row>
    <row r="10" spans="1:20" x14ac:dyDescent="0.2">
      <c r="B10" s="14" t="s">
        <v>13</v>
      </c>
      <c r="C10">
        <v>0</v>
      </c>
      <c r="D10">
        <v>8.1</v>
      </c>
      <c r="E10">
        <v>16.2</v>
      </c>
      <c r="F10">
        <v>24.3</v>
      </c>
      <c r="G10">
        <v>32.4</v>
      </c>
      <c r="H10">
        <v>40.5</v>
      </c>
      <c r="I10">
        <v>48.6</v>
      </c>
      <c r="J10">
        <v>56.7</v>
      </c>
      <c r="K10">
        <v>64.7</v>
      </c>
      <c r="L10">
        <v>72.8</v>
      </c>
      <c r="M10">
        <v>80.900000000000006</v>
      </c>
      <c r="N10">
        <v>89</v>
      </c>
      <c r="O10">
        <v>97.1</v>
      </c>
      <c r="P10">
        <v>105.2</v>
      </c>
      <c r="Q10">
        <v>113.3</v>
      </c>
    </row>
    <row r="11" spans="1:20" x14ac:dyDescent="0.2">
      <c r="B11" s="14" t="s">
        <v>12</v>
      </c>
      <c r="C11">
        <v>28.1</v>
      </c>
      <c r="D11">
        <v>28.2</v>
      </c>
      <c r="E11">
        <v>28.2</v>
      </c>
      <c r="F11">
        <v>28.2</v>
      </c>
      <c r="G11">
        <v>28.3</v>
      </c>
      <c r="H11">
        <v>28.3</v>
      </c>
      <c r="I11">
        <v>28.3</v>
      </c>
      <c r="J11">
        <v>28.3</v>
      </c>
      <c r="K11">
        <v>28.3</v>
      </c>
      <c r="L11">
        <v>28.3</v>
      </c>
      <c r="M11">
        <v>28.3</v>
      </c>
      <c r="N11">
        <v>28.3</v>
      </c>
      <c r="O11">
        <v>28.3</v>
      </c>
      <c r="P11">
        <v>28.3</v>
      </c>
      <c r="Q11">
        <v>28.3</v>
      </c>
    </row>
    <row r="12" spans="1:20" x14ac:dyDescent="0.2">
      <c r="B12" s="14" t="s">
        <v>36</v>
      </c>
      <c r="C12">
        <v>5.7000000029802322E-2</v>
      </c>
      <c r="D12">
        <v>6.1299998313188553E-2</v>
      </c>
      <c r="E12">
        <v>6.549999862909317E-2</v>
      </c>
      <c r="F12">
        <v>6.9799996912479401E-2</v>
      </c>
      <c r="G12">
        <v>7.3700003325939178E-2</v>
      </c>
      <c r="H12">
        <v>7.7899999916553497E-2</v>
      </c>
      <c r="I12">
        <v>8.1799998879432678E-2</v>
      </c>
      <c r="J12">
        <v>8.5900001227855682E-2</v>
      </c>
      <c r="K12">
        <v>8.9500002562999725E-2</v>
      </c>
      <c r="L12">
        <v>9.3599997460842133E-2</v>
      </c>
      <c r="M12">
        <v>9.8399996757507324E-2</v>
      </c>
      <c r="N12">
        <v>0.10300000011920929</v>
      </c>
      <c r="O12">
        <v>0.10649999976158142</v>
      </c>
      <c r="P12">
        <v>0.11020000278949738</v>
      </c>
      <c r="Q12">
        <v>0.11429999768733978</v>
      </c>
      <c r="R12">
        <f>SLOPE(C12:Q12,$C$59:$Q$59)</f>
        <v>5.0569626262539943E-4</v>
      </c>
    </row>
    <row r="13" spans="1:20" x14ac:dyDescent="0.2">
      <c r="B13" s="14" t="s">
        <v>35</v>
      </c>
      <c r="C13">
        <v>0.28380000591278076</v>
      </c>
      <c r="D13">
        <v>0.36039999127388</v>
      </c>
      <c r="E13">
        <v>0.38069999217987061</v>
      </c>
      <c r="F13">
        <v>0.41490000486373901</v>
      </c>
      <c r="G13">
        <v>0.4034000039100647</v>
      </c>
      <c r="H13">
        <v>0.41960000991821289</v>
      </c>
      <c r="I13">
        <v>0.41080000996589661</v>
      </c>
      <c r="J13">
        <v>0.41670000553131104</v>
      </c>
      <c r="K13">
        <v>0.43729999661445618</v>
      </c>
      <c r="L13">
        <v>0.44179999828338623</v>
      </c>
      <c r="M13">
        <v>0.45109999179840088</v>
      </c>
      <c r="N13">
        <v>0.4828999936580658</v>
      </c>
      <c r="O13">
        <v>0.508899986743927</v>
      </c>
      <c r="P13">
        <v>0.52590000629425049</v>
      </c>
      <c r="Q13">
        <v>0.54070001840591431</v>
      </c>
      <c r="R13">
        <f>SLOPE(C13:Q13,$C$59:$Q$59)</f>
        <v>1.7299259580390856E-3</v>
      </c>
    </row>
    <row r="14" spans="1:20" x14ac:dyDescent="0.2">
      <c r="B14" s="14" t="s">
        <v>34</v>
      </c>
      <c r="C14">
        <v>8.4799997508525848E-2</v>
      </c>
      <c r="D14">
        <v>0.10570000112056732</v>
      </c>
      <c r="E14">
        <v>0.12600000202655792</v>
      </c>
      <c r="F14">
        <v>0.14730000495910645</v>
      </c>
      <c r="G14">
        <v>0.16730000078678131</v>
      </c>
      <c r="H14">
        <v>0.18619999289512634</v>
      </c>
      <c r="I14">
        <v>0.20659999549388885</v>
      </c>
      <c r="J14">
        <v>0.22699999809265137</v>
      </c>
      <c r="K14">
        <v>0.24459999799728394</v>
      </c>
      <c r="L14">
        <v>0.2630000114440918</v>
      </c>
      <c r="M14">
        <v>0.28310000896453857</v>
      </c>
      <c r="N14">
        <v>0.30239999294281006</v>
      </c>
      <c r="O14">
        <v>0.32109999656677246</v>
      </c>
      <c r="P14">
        <v>0.34070000052452087</v>
      </c>
      <c r="Q14">
        <v>0.36010000109672546</v>
      </c>
      <c r="R14">
        <f>SLOPE(C14:Q14,$C$59:$Q$59)</f>
        <v>2.4156956247733518E-3</v>
      </c>
    </row>
    <row r="16" spans="1:20" x14ac:dyDescent="0.2">
      <c r="A16">
        <v>180</v>
      </c>
      <c r="B16" s="14" t="s">
        <v>15</v>
      </c>
      <c r="C16" s="14">
        <v>1</v>
      </c>
      <c r="D16" s="14">
        <v>2</v>
      </c>
      <c r="E16" s="14">
        <v>3</v>
      </c>
      <c r="F16" s="14">
        <v>4</v>
      </c>
      <c r="G16" s="14">
        <v>5</v>
      </c>
      <c r="H16" s="14">
        <v>6</v>
      </c>
      <c r="I16" s="14">
        <v>7</v>
      </c>
      <c r="J16" s="14">
        <v>8</v>
      </c>
      <c r="K16" s="14">
        <v>9</v>
      </c>
      <c r="L16" s="14">
        <v>10</v>
      </c>
      <c r="M16" s="14">
        <v>11</v>
      </c>
      <c r="N16" s="14">
        <v>12</v>
      </c>
      <c r="O16" s="14">
        <v>13</v>
      </c>
      <c r="P16" s="14">
        <v>14</v>
      </c>
      <c r="Q16" s="14">
        <v>15</v>
      </c>
    </row>
    <row r="17" spans="1:18" x14ac:dyDescent="0.2">
      <c r="B17" s="14" t="s">
        <v>13</v>
      </c>
      <c r="C17">
        <v>0</v>
      </c>
      <c r="D17">
        <v>8.1999999999999993</v>
      </c>
      <c r="E17">
        <v>16.5</v>
      </c>
      <c r="F17">
        <v>24.7</v>
      </c>
      <c r="G17">
        <v>32.9</v>
      </c>
      <c r="H17">
        <v>41.2</v>
      </c>
      <c r="I17">
        <v>49.4</v>
      </c>
      <c r="J17">
        <v>57.6</v>
      </c>
      <c r="K17">
        <v>65.900000000000006</v>
      </c>
      <c r="L17">
        <v>74.099999999999994</v>
      </c>
      <c r="M17">
        <v>82.3</v>
      </c>
      <c r="N17">
        <v>90.5</v>
      </c>
      <c r="O17">
        <v>98.8</v>
      </c>
      <c r="P17">
        <v>107</v>
      </c>
      <c r="Q17">
        <v>115.3</v>
      </c>
    </row>
    <row r="18" spans="1:18" x14ac:dyDescent="0.2">
      <c r="B18" s="14" t="s">
        <v>12</v>
      </c>
      <c r="C18">
        <v>28.2</v>
      </c>
      <c r="D18">
        <v>28.2</v>
      </c>
      <c r="E18">
        <v>28.2</v>
      </c>
      <c r="F18">
        <v>28.3</v>
      </c>
      <c r="G18">
        <v>28.3</v>
      </c>
      <c r="H18">
        <v>28.3</v>
      </c>
      <c r="I18">
        <v>28.3</v>
      </c>
      <c r="J18">
        <v>28.3</v>
      </c>
      <c r="K18">
        <v>28.3</v>
      </c>
      <c r="L18">
        <v>28.4</v>
      </c>
      <c r="M18">
        <v>28.4</v>
      </c>
      <c r="N18">
        <v>28.4</v>
      </c>
      <c r="O18">
        <v>28.4</v>
      </c>
      <c r="P18">
        <v>28.4</v>
      </c>
      <c r="Q18">
        <v>28.4</v>
      </c>
    </row>
    <row r="19" spans="1:18" x14ac:dyDescent="0.2">
      <c r="B19" s="14" t="s">
        <v>33</v>
      </c>
      <c r="C19">
        <v>0.11450000107288361</v>
      </c>
      <c r="D19">
        <v>0.13740000128746033</v>
      </c>
      <c r="E19">
        <v>0.16060000658035278</v>
      </c>
      <c r="F19">
        <v>0.18420000374317169</v>
      </c>
      <c r="G19">
        <v>0.20659999549388885</v>
      </c>
      <c r="H19">
        <v>0.23019999265670776</v>
      </c>
      <c r="I19">
        <v>0.25400000810623169</v>
      </c>
      <c r="J19">
        <v>0.27709999680519104</v>
      </c>
      <c r="K19">
        <v>0.29850000143051147</v>
      </c>
      <c r="L19">
        <v>0.32190001010894775</v>
      </c>
      <c r="M19">
        <v>0.34439998865127563</v>
      </c>
      <c r="N19">
        <v>0.36539998650550842</v>
      </c>
      <c r="O19">
        <v>0.38679999113082886</v>
      </c>
      <c r="P19">
        <v>0.4090999960899353</v>
      </c>
      <c r="Q19">
        <v>0.43119999766349792</v>
      </c>
      <c r="R19">
        <f>SLOPE(C19:Q19,LacZ_free_rawdata!$C$52:$Q$52)</f>
        <v>2.7522396042189228E-3</v>
      </c>
    </row>
    <row r="20" spans="1:18" x14ac:dyDescent="0.2">
      <c r="B20" s="14" t="s">
        <v>32</v>
      </c>
      <c r="C20">
        <v>0.12460000067949295</v>
      </c>
      <c r="D20">
        <v>0.15729999542236328</v>
      </c>
      <c r="E20">
        <v>0.18970000743865967</v>
      </c>
      <c r="F20">
        <v>0.22130000591278076</v>
      </c>
      <c r="G20">
        <v>0.25260001420974731</v>
      </c>
      <c r="H20">
        <v>0.28339999914169312</v>
      </c>
      <c r="I20">
        <v>0.3125</v>
      </c>
      <c r="J20">
        <v>0.34180000424385071</v>
      </c>
      <c r="K20">
        <v>0.37020000815391541</v>
      </c>
      <c r="L20">
        <v>0.39980000257492065</v>
      </c>
      <c r="M20">
        <v>0.43149998784065247</v>
      </c>
      <c r="N20">
        <v>0.46149998903274536</v>
      </c>
      <c r="O20">
        <v>0.49050000309944153</v>
      </c>
      <c r="P20">
        <v>0.52029997110366821</v>
      </c>
      <c r="Q20">
        <v>0.55049997568130493</v>
      </c>
      <c r="R20">
        <f>SLOPE(C20:Q20,LacZ_free_rawdata!$C$52:$Q$52)</f>
        <v>3.6663458464196155E-3</v>
      </c>
    </row>
    <row r="21" spans="1:18" x14ac:dyDescent="0.2">
      <c r="B21" s="14" t="s">
        <v>31</v>
      </c>
      <c r="C21">
        <v>0.16230000555515289</v>
      </c>
      <c r="D21">
        <v>0.21969999372959137</v>
      </c>
      <c r="E21">
        <v>0.27739998698234558</v>
      </c>
      <c r="F21">
        <v>0.33520001173019409</v>
      </c>
      <c r="G21">
        <v>0.39340001344680786</v>
      </c>
      <c r="H21">
        <v>0.45410001277923584</v>
      </c>
      <c r="I21">
        <v>0.50349998474121094</v>
      </c>
      <c r="J21">
        <v>0.55559998750686646</v>
      </c>
      <c r="K21">
        <v>0.61070001125335693</v>
      </c>
      <c r="L21">
        <v>0.66049998998641968</v>
      </c>
      <c r="M21">
        <v>0.71109998226165771</v>
      </c>
      <c r="N21">
        <v>0.76819998025894165</v>
      </c>
      <c r="O21">
        <v>0.82200002670288086</v>
      </c>
      <c r="P21">
        <v>0.87339997291564941</v>
      </c>
      <c r="Q21">
        <v>0.93110001087188721</v>
      </c>
      <c r="R21">
        <f>SLOPE(C21:Q21,LacZ_free_rawdata!$C$52:$Q$52)</f>
        <v>6.6079434760128574E-3</v>
      </c>
    </row>
    <row r="23" spans="1:18" x14ac:dyDescent="0.2">
      <c r="A23">
        <v>120</v>
      </c>
      <c r="B23" s="14" t="s">
        <v>15</v>
      </c>
      <c r="C23" s="14">
        <v>1</v>
      </c>
      <c r="D23" s="14">
        <v>2</v>
      </c>
      <c r="E23" s="14">
        <v>3</v>
      </c>
      <c r="F23" s="14">
        <v>4</v>
      </c>
      <c r="G23" s="14">
        <v>5</v>
      </c>
      <c r="H23" s="14">
        <v>6</v>
      </c>
      <c r="I23" s="14">
        <v>7</v>
      </c>
      <c r="J23" s="14">
        <v>8</v>
      </c>
      <c r="K23" s="14">
        <v>9</v>
      </c>
      <c r="L23" s="14">
        <v>10</v>
      </c>
      <c r="M23" s="14">
        <v>11</v>
      </c>
      <c r="N23" s="14">
        <v>12</v>
      </c>
      <c r="O23" s="14">
        <v>13</v>
      </c>
      <c r="P23" s="14">
        <v>14</v>
      </c>
      <c r="Q23" s="14">
        <v>15</v>
      </c>
    </row>
    <row r="24" spans="1:18" x14ac:dyDescent="0.2">
      <c r="B24" s="14" t="s">
        <v>13</v>
      </c>
      <c r="C24">
        <v>0</v>
      </c>
      <c r="D24">
        <v>8.1</v>
      </c>
      <c r="E24">
        <v>16.100000000000001</v>
      </c>
      <c r="F24">
        <v>24.1</v>
      </c>
      <c r="G24">
        <v>32.200000000000003</v>
      </c>
      <c r="H24">
        <v>40.200000000000003</v>
      </c>
      <c r="I24">
        <v>48.3</v>
      </c>
      <c r="J24">
        <v>56.3</v>
      </c>
      <c r="K24">
        <v>64.400000000000006</v>
      </c>
      <c r="L24">
        <v>72.400000000000006</v>
      </c>
      <c r="M24">
        <v>80.5</v>
      </c>
      <c r="N24">
        <v>88.5</v>
      </c>
      <c r="O24">
        <v>96.6</v>
      </c>
      <c r="P24">
        <v>104.6</v>
      </c>
      <c r="Q24">
        <v>112.6</v>
      </c>
    </row>
    <row r="25" spans="1:18" x14ac:dyDescent="0.2">
      <c r="B25" s="14" t="s">
        <v>12</v>
      </c>
      <c r="C25">
        <v>28.1</v>
      </c>
      <c r="D25">
        <v>28.1</v>
      </c>
      <c r="E25">
        <v>28.1</v>
      </c>
      <c r="F25">
        <v>28.1</v>
      </c>
      <c r="G25">
        <v>28.2</v>
      </c>
      <c r="H25">
        <v>28.2</v>
      </c>
      <c r="I25">
        <v>28.2</v>
      </c>
      <c r="J25">
        <v>28.2</v>
      </c>
      <c r="K25">
        <v>28.2</v>
      </c>
      <c r="L25">
        <v>28.3</v>
      </c>
      <c r="M25">
        <v>28.3</v>
      </c>
      <c r="N25">
        <v>28.3</v>
      </c>
      <c r="O25">
        <v>28.3</v>
      </c>
      <c r="P25">
        <v>28.3</v>
      </c>
      <c r="Q25">
        <v>28.3</v>
      </c>
    </row>
    <row r="26" spans="1:18" x14ac:dyDescent="0.2">
      <c r="B26" s="14" t="s">
        <v>30</v>
      </c>
      <c r="C26">
        <v>0.24150000512599945</v>
      </c>
      <c r="D26">
        <v>0.28279998898506165</v>
      </c>
      <c r="E26">
        <v>0.32280001044273376</v>
      </c>
      <c r="F26">
        <v>0.36210000514984131</v>
      </c>
      <c r="G26">
        <v>0.40279999375343323</v>
      </c>
      <c r="H26">
        <v>0.44159999489784241</v>
      </c>
      <c r="I26">
        <v>0.48069998621940613</v>
      </c>
      <c r="J26">
        <v>0.51910001039505005</v>
      </c>
      <c r="K26">
        <v>0.55760002136230469</v>
      </c>
      <c r="L26">
        <v>0.59539997577667236</v>
      </c>
      <c r="M26">
        <v>0.63550001382827759</v>
      </c>
      <c r="N26">
        <v>0.67220002412796021</v>
      </c>
      <c r="O26">
        <v>0.70660001039505005</v>
      </c>
      <c r="P26">
        <v>0.74360001087188721</v>
      </c>
      <c r="Q26">
        <v>0.77929997444152832</v>
      </c>
      <c r="R26">
        <f>SLOPE(C26:Q26,$C$24:$Q$24)</f>
        <v>4.7815588012412556E-3</v>
      </c>
    </row>
    <row r="27" spans="1:18" x14ac:dyDescent="0.2">
      <c r="B27" s="14" t="s">
        <v>29</v>
      </c>
      <c r="C27">
        <v>0.23160000145435333</v>
      </c>
      <c r="D27">
        <v>0.26940000057220459</v>
      </c>
      <c r="E27">
        <v>0.31009998917579651</v>
      </c>
      <c r="F27">
        <v>0.34900000691413879</v>
      </c>
      <c r="G27">
        <v>0.38789999485015869</v>
      </c>
      <c r="H27">
        <v>0.42539998888969421</v>
      </c>
      <c r="I27">
        <v>0.46189999580383301</v>
      </c>
      <c r="J27">
        <v>0.49900001287460327</v>
      </c>
      <c r="K27">
        <v>0.53799998760223389</v>
      </c>
      <c r="L27">
        <v>0.57740002870559692</v>
      </c>
      <c r="M27">
        <v>0.6194000244140625</v>
      </c>
      <c r="N27">
        <v>0.65789997577667236</v>
      </c>
      <c r="O27">
        <v>0.69819998741149902</v>
      </c>
      <c r="P27">
        <v>0.73449999094009399</v>
      </c>
      <c r="Q27">
        <v>0.76910001039505005</v>
      </c>
      <c r="R27">
        <f>SLOPE(C27:Q27,$C$24:$Q$24)</f>
        <v>4.795943091919534E-3</v>
      </c>
    </row>
    <row r="28" spans="1:18" x14ac:dyDescent="0.2">
      <c r="B28" s="14" t="s">
        <v>28</v>
      </c>
      <c r="C28">
        <v>0.22910000383853912</v>
      </c>
      <c r="D28">
        <v>0.27950000762939453</v>
      </c>
      <c r="E28">
        <v>0.32870000600814819</v>
      </c>
      <c r="F28">
        <v>0.37869998812675476</v>
      </c>
      <c r="G28">
        <v>0.42910000681877136</v>
      </c>
      <c r="H28">
        <v>0.47740000486373901</v>
      </c>
      <c r="I28">
        <v>0.52480000257492065</v>
      </c>
      <c r="J28">
        <v>0.57489997148513794</v>
      </c>
      <c r="K28">
        <v>0.62680000066757202</v>
      </c>
      <c r="L28">
        <v>0.67979997396469116</v>
      </c>
      <c r="M28">
        <v>0.72960001230239868</v>
      </c>
      <c r="N28">
        <v>0.77230000495910645</v>
      </c>
      <c r="O28">
        <v>0.81650000810623169</v>
      </c>
      <c r="P28">
        <v>0.85839998722076416</v>
      </c>
      <c r="Q28">
        <v>0.90399998426437378</v>
      </c>
      <c r="R28">
        <f>SLOPE(C28:Q28,$C$24:$Q$24)</f>
        <v>6.045841562890196E-3</v>
      </c>
    </row>
    <row r="30" spans="1:18" x14ac:dyDescent="0.2">
      <c r="A30">
        <v>90</v>
      </c>
      <c r="B30" s="14" t="s">
        <v>15</v>
      </c>
      <c r="C30" s="14">
        <v>1</v>
      </c>
      <c r="D30" s="14">
        <v>2</v>
      </c>
      <c r="E30" s="14">
        <v>3</v>
      </c>
      <c r="F30" s="14">
        <v>4</v>
      </c>
      <c r="G30" s="14">
        <v>5</v>
      </c>
      <c r="H30" s="14">
        <v>6</v>
      </c>
      <c r="I30" s="14">
        <v>7</v>
      </c>
      <c r="J30" s="14">
        <v>8</v>
      </c>
      <c r="K30" s="14">
        <v>9</v>
      </c>
      <c r="L30" s="14">
        <v>10</v>
      </c>
      <c r="M30" s="14">
        <v>11</v>
      </c>
      <c r="N30" s="14">
        <v>12</v>
      </c>
      <c r="O30" s="14">
        <v>13</v>
      </c>
      <c r="P30" s="14">
        <v>14</v>
      </c>
      <c r="Q30" s="14">
        <v>15</v>
      </c>
    </row>
    <row r="31" spans="1:18" x14ac:dyDescent="0.2">
      <c r="B31" s="14" t="s">
        <v>13</v>
      </c>
      <c r="C31">
        <v>0</v>
      </c>
      <c r="D31">
        <v>8.1</v>
      </c>
      <c r="E31">
        <v>16.100000000000001</v>
      </c>
      <c r="F31">
        <v>24.1</v>
      </c>
      <c r="G31">
        <v>32.200000000000003</v>
      </c>
      <c r="H31">
        <v>40.200000000000003</v>
      </c>
      <c r="I31">
        <v>48.3</v>
      </c>
      <c r="J31">
        <v>56.3</v>
      </c>
      <c r="K31">
        <v>64.400000000000006</v>
      </c>
      <c r="L31">
        <v>72.400000000000006</v>
      </c>
      <c r="M31">
        <v>80.5</v>
      </c>
      <c r="N31">
        <v>88.5</v>
      </c>
      <c r="O31">
        <v>96.6</v>
      </c>
      <c r="P31">
        <v>104.6</v>
      </c>
      <c r="Q31">
        <v>112.6</v>
      </c>
    </row>
    <row r="32" spans="1:18" x14ac:dyDescent="0.2">
      <c r="B32" s="14" t="s">
        <v>12</v>
      </c>
      <c r="C32">
        <v>28.1</v>
      </c>
      <c r="D32">
        <v>28.1</v>
      </c>
      <c r="E32">
        <v>28.1</v>
      </c>
      <c r="F32">
        <v>28.1</v>
      </c>
      <c r="G32">
        <v>28.2</v>
      </c>
      <c r="H32">
        <v>28.2</v>
      </c>
      <c r="I32">
        <v>28.2</v>
      </c>
      <c r="J32">
        <v>28.2</v>
      </c>
      <c r="K32">
        <v>28.2</v>
      </c>
      <c r="L32">
        <v>28.3</v>
      </c>
      <c r="M32">
        <v>28.3</v>
      </c>
      <c r="N32">
        <v>28.3</v>
      </c>
      <c r="O32">
        <v>28.3</v>
      </c>
      <c r="P32">
        <v>28.3</v>
      </c>
      <c r="Q32">
        <v>28.3</v>
      </c>
    </row>
    <row r="33" spans="1:18" x14ac:dyDescent="0.2">
      <c r="B33" s="14" t="s">
        <v>27</v>
      </c>
      <c r="C33">
        <v>0.19709999859333038</v>
      </c>
      <c r="D33">
        <v>0.24690000712871552</v>
      </c>
      <c r="E33">
        <v>0.29609999060630798</v>
      </c>
      <c r="F33">
        <v>0.34560000896453857</v>
      </c>
      <c r="G33">
        <v>0.39379999041557312</v>
      </c>
      <c r="H33">
        <v>0.44110000133514404</v>
      </c>
      <c r="I33">
        <v>0.4885999858379364</v>
      </c>
      <c r="J33">
        <v>0.53769999742507935</v>
      </c>
      <c r="K33">
        <v>0.58630001544952393</v>
      </c>
      <c r="L33">
        <v>0.633899986743927</v>
      </c>
      <c r="M33">
        <v>0.68199998140335083</v>
      </c>
      <c r="N33">
        <v>0.72990000247955322</v>
      </c>
      <c r="O33">
        <v>0.7750999927520752</v>
      </c>
      <c r="P33">
        <v>0.81800001859664917</v>
      </c>
      <c r="Q33">
        <v>0.8651999831199646</v>
      </c>
      <c r="R33">
        <f>SLOPE(C33:Q33,$C$24:$Q$24)</f>
        <v>5.9410545645471463E-3</v>
      </c>
    </row>
    <row r="34" spans="1:18" x14ac:dyDescent="0.2">
      <c r="B34" s="14" t="s">
        <v>26</v>
      </c>
      <c r="C34">
        <v>0.16550000011920929</v>
      </c>
      <c r="D34">
        <v>0.21600000560283661</v>
      </c>
      <c r="E34">
        <v>0.26589998602867126</v>
      </c>
      <c r="F34">
        <v>0.31459999084472656</v>
      </c>
      <c r="G34">
        <v>0.36259999871253967</v>
      </c>
      <c r="H34">
        <v>0.40979999303817749</v>
      </c>
      <c r="I34">
        <v>0.45570001006126404</v>
      </c>
      <c r="J34">
        <v>0.5031999945640564</v>
      </c>
      <c r="K34">
        <v>0.54919999837875366</v>
      </c>
      <c r="L34">
        <v>0.59490001201629639</v>
      </c>
      <c r="M34">
        <v>0.63919997215270996</v>
      </c>
      <c r="N34">
        <v>0.68150001764297485</v>
      </c>
      <c r="O34">
        <v>0.72409999370574951</v>
      </c>
      <c r="P34">
        <v>0.76599997282028198</v>
      </c>
      <c r="Q34">
        <v>0.80839997529983521</v>
      </c>
      <c r="R34">
        <f>SLOPE(C34:Q34,$C$24:$Q$24)</f>
        <v>5.70533364703353E-3</v>
      </c>
    </row>
    <row r="35" spans="1:18" x14ac:dyDescent="0.2">
      <c r="B35" s="14" t="s">
        <v>25</v>
      </c>
      <c r="C35">
        <v>0.13629999756813049</v>
      </c>
      <c r="D35">
        <v>0.17870000004768372</v>
      </c>
      <c r="E35">
        <v>0.22149999439716339</v>
      </c>
      <c r="F35">
        <v>0.26370000839233398</v>
      </c>
      <c r="G35">
        <v>0.30540001392364502</v>
      </c>
      <c r="H35">
        <v>0.3465999960899353</v>
      </c>
      <c r="I35">
        <v>0.39120000600814819</v>
      </c>
      <c r="J35">
        <v>0.43770000338554382</v>
      </c>
      <c r="K35">
        <v>0.48489999771118164</v>
      </c>
      <c r="L35">
        <v>0.52969998121261597</v>
      </c>
      <c r="M35">
        <v>0.56859999895095825</v>
      </c>
      <c r="N35">
        <v>0.60390001535415649</v>
      </c>
      <c r="O35">
        <v>0.63899999856948853</v>
      </c>
      <c r="P35">
        <v>0.67250001430511475</v>
      </c>
      <c r="Q35">
        <v>0.70870000123977661</v>
      </c>
      <c r="R35">
        <f>SLOPE(C35:Q35,$C$24:$Q$24)</f>
        <v>5.1793432870388982E-3</v>
      </c>
    </row>
    <row r="37" spans="1:18" x14ac:dyDescent="0.2">
      <c r="A37">
        <v>60</v>
      </c>
      <c r="B37" s="14" t="s">
        <v>15</v>
      </c>
      <c r="C37" s="14">
        <v>1</v>
      </c>
      <c r="D37" s="14">
        <v>2</v>
      </c>
      <c r="E37" s="14">
        <v>3</v>
      </c>
      <c r="F37" s="14">
        <v>4</v>
      </c>
      <c r="G37" s="14">
        <v>5</v>
      </c>
      <c r="H37" s="14">
        <v>6</v>
      </c>
      <c r="I37" s="14">
        <v>7</v>
      </c>
      <c r="J37" s="14">
        <v>8</v>
      </c>
      <c r="K37" s="14">
        <v>9</v>
      </c>
      <c r="L37" s="14">
        <v>10</v>
      </c>
      <c r="M37" s="14">
        <v>11</v>
      </c>
      <c r="N37" s="14">
        <v>12</v>
      </c>
      <c r="O37" s="14">
        <v>13</v>
      </c>
      <c r="P37" s="14">
        <v>14</v>
      </c>
      <c r="Q37" s="14">
        <v>15</v>
      </c>
    </row>
    <row r="38" spans="1:18" x14ac:dyDescent="0.2">
      <c r="B38" s="14" t="s">
        <v>13</v>
      </c>
      <c r="C38">
        <v>0</v>
      </c>
      <c r="D38">
        <v>8.1999999999999993</v>
      </c>
      <c r="E38">
        <v>16.5</v>
      </c>
      <c r="F38">
        <v>24.7</v>
      </c>
      <c r="G38">
        <v>33</v>
      </c>
      <c r="H38">
        <v>41.2</v>
      </c>
      <c r="I38">
        <v>49.5</v>
      </c>
      <c r="J38">
        <v>57.7</v>
      </c>
      <c r="K38">
        <v>66</v>
      </c>
      <c r="L38">
        <v>74.2</v>
      </c>
      <c r="M38">
        <v>82.5</v>
      </c>
      <c r="N38">
        <v>90.7</v>
      </c>
      <c r="O38">
        <v>99</v>
      </c>
      <c r="P38">
        <v>107.2</v>
      </c>
      <c r="Q38">
        <v>115.5</v>
      </c>
    </row>
    <row r="39" spans="1:18" x14ac:dyDescent="0.2">
      <c r="B39" s="14" t="s">
        <v>12</v>
      </c>
      <c r="C39">
        <v>28.5</v>
      </c>
      <c r="D39">
        <v>28.5</v>
      </c>
      <c r="E39">
        <v>28.5</v>
      </c>
      <c r="F39">
        <v>28.5</v>
      </c>
      <c r="G39">
        <v>28.5</v>
      </c>
      <c r="H39">
        <v>28.5</v>
      </c>
      <c r="I39">
        <v>28.5</v>
      </c>
      <c r="J39">
        <v>28.6</v>
      </c>
      <c r="K39">
        <v>28.6</v>
      </c>
      <c r="L39">
        <v>28.6</v>
      </c>
      <c r="M39">
        <v>28.6</v>
      </c>
      <c r="N39">
        <v>28.6</v>
      </c>
      <c r="O39">
        <v>28.6</v>
      </c>
      <c r="P39">
        <v>28.6</v>
      </c>
      <c r="Q39">
        <v>28.6</v>
      </c>
    </row>
    <row r="40" spans="1:18" x14ac:dyDescent="0.2">
      <c r="B40" s="14" t="s">
        <v>24</v>
      </c>
      <c r="C40">
        <v>0.18760000169277191</v>
      </c>
      <c r="D40">
        <v>0.22849999368190765</v>
      </c>
      <c r="E40">
        <v>0.27250000834465027</v>
      </c>
      <c r="F40">
        <v>0.31679999828338623</v>
      </c>
      <c r="G40">
        <v>0.36179998517036438</v>
      </c>
      <c r="H40">
        <v>0.40599998831748962</v>
      </c>
      <c r="I40">
        <v>0.45519998669624329</v>
      </c>
      <c r="J40">
        <v>0.49979999661445618</v>
      </c>
      <c r="K40">
        <v>0.53780001401901245</v>
      </c>
      <c r="L40">
        <v>0.57520002126693726</v>
      </c>
      <c r="M40">
        <v>0.61239999532699585</v>
      </c>
      <c r="N40">
        <v>0.64980000257492065</v>
      </c>
      <c r="O40">
        <v>0.68839997053146362</v>
      </c>
      <c r="P40">
        <v>0.72820001840591431</v>
      </c>
      <c r="Q40">
        <v>0.76789999008178711</v>
      </c>
      <c r="R40">
        <f>SLOPE(C40:Q40,$C$38:$Q$38)</f>
        <v>5.0409413147142436E-3</v>
      </c>
    </row>
    <row r="41" spans="1:18" x14ac:dyDescent="0.2">
      <c r="B41" s="14" t="s">
        <v>23</v>
      </c>
      <c r="C41">
        <v>0.22840000689029694</v>
      </c>
      <c r="D41">
        <v>0.28709998726844788</v>
      </c>
      <c r="E41">
        <v>0.34459999203681946</v>
      </c>
      <c r="F41">
        <v>0.40230000019073486</v>
      </c>
      <c r="G41">
        <v>0.45899999141693115</v>
      </c>
      <c r="H41">
        <v>0.51599997282028198</v>
      </c>
      <c r="I41">
        <v>0.56879997253417969</v>
      </c>
      <c r="J41">
        <v>0.62480002641677856</v>
      </c>
      <c r="K41">
        <v>0.68260002136230469</v>
      </c>
      <c r="L41">
        <v>0.73909997940063477</v>
      </c>
      <c r="M41">
        <v>0.79079997539520264</v>
      </c>
      <c r="N41">
        <v>0.84249997138977051</v>
      </c>
      <c r="O41">
        <v>0.89869999885559082</v>
      </c>
      <c r="P41">
        <v>0.94720000028610229</v>
      </c>
      <c r="Q41">
        <v>0.99779999256134033</v>
      </c>
      <c r="R41">
        <f>SLOPE(C41:Q41,$C$38:$Q$38)</f>
        <v>6.6809788748421195E-3</v>
      </c>
    </row>
    <row r="42" spans="1:18" x14ac:dyDescent="0.2">
      <c r="B42" s="14" t="s">
        <v>22</v>
      </c>
      <c r="C42">
        <v>0.21420000493526459</v>
      </c>
      <c r="D42">
        <v>0.2750999927520752</v>
      </c>
      <c r="E42">
        <v>0.3345000147819519</v>
      </c>
      <c r="F42">
        <v>0.3921000063419342</v>
      </c>
      <c r="G42">
        <v>0.44850000739097595</v>
      </c>
      <c r="H42">
        <v>0.5065000057220459</v>
      </c>
      <c r="I42">
        <v>0.56169998645782471</v>
      </c>
      <c r="J42">
        <v>0.61680001020431519</v>
      </c>
      <c r="K42">
        <v>0.67390000820159912</v>
      </c>
      <c r="L42">
        <v>0.72759997844696045</v>
      </c>
      <c r="M42">
        <v>0.78159999847412109</v>
      </c>
      <c r="N42">
        <v>0.83840000629425049</v>
      </c>
      <c r="O42">
        <v>0.88749998807907104</v>
      </c>
      <c r="P42">
        <v>0.93959999084472656</v>
      </c>
      <c r="Q42">
        <v>0.99559998512268066</v>
      </c>
      <c r="R42">
        <f>SLOPE(C42:Q42,$C$38:$Q$38)</f>
        <v>6.7362152238796252E-3</v>
      </c>
    </row>
    <row r="44" spans="1:18" x14ac:dyDescent="0.2">
      <c r="A44">
        <v>30</v>
      </c>
      <c r="B44" s="14" t="s">
        <v>15</v>
      </c>
      <c r="C44" s="14">
        <v>1</v>
      </c>
      <c r="D44" s="14">
        <v>2</v>
      </c>
      <c r="E44" s="14">
        <v>3</v>
      </c>
      <c r="F44" s="14">
        <v>4</v>
      </c>
      <c r="G44" s="14">
        <v>5</v>
      </c>
      <c r="H44" s="14">
        <v>6</v>
      </c>
      <c r="I44" s="14">
        <v>7</v>
      </c>
      <c r="J44" s="14">
        <v>8</v>
      </c>
      <c r="K44" s="14">
        <v>9</v>
      </c>
      <c r="L44" s="14">
        <v>10</v>
      </c>
      <c r="M44" s="14">
        <v>11</v>
      </c>
      <c r="N44" s="14">
        <v>12</v>
      </c>
      <c r="O44" s="14">
        <v>13</v>
      </c>
      <c r="P44" s="14">
        <v>14</v>
      </c>
      <c r="Q44" s="14">
        <v>15</v>
      </c>
    </row>
    <row r="45" spans="1:18" x14ac:dyDescent="0.2">
      <c r="B45" s="14" t="s">
        <v>13</v>
      </c>
      <c r="C45">
        <v>0</v>
      </c>
      <c r="D45">
        <v>8.1999999999999993</v>
      </c>
      <c r="E45">
        <v>16.5</v>
      </c>
      <c r="F45">
        <v>24.7</v>
      </c>
      <c r="G45">
        <v>33</v>
      </c>
      <c r="H45">
        <v>41.2</v>
      </c>
      <c r="I45">
        <v>49.5</v>
      </c>
      <c r="J45">
        <v>57.7</v>
      </c>
      <c r="K45">
        <v>66</v>
      </c>
      <c r="L45">
        <v>74.2</v>
      </c>
      <c r="M45">
        <v>82.5</v>
      </c>
      <c r="N45">
        <v>90.7</v>
      </c>
      <c r="O45">
        <v>99</v>
      </c>
      <c r="P45">
        <v>107.2</v>
      </c>
      <c r="Q45">
        <v>115.5</v>
      </c>
    </row>
    <row r="46" spans="1:18" x14ac:dyDescent="0.2">
      <c r="B46" s="14" t="s">
        <v>12</v>
      </c>
      <c r="C46">
        <v>28.5</v>
      </c>
      <c r="D46">
        <v>28.5</v>
      </c>
      <c r="E46">
        <v>28.5</v>
      </c>
      <c r="F46">
        <v>28.5</v>
      </c>
      <c r="G46">
        <v>28.5</v>
      </c>
      <c r="H46">
        <v>28.5</v>
      </c>
      <c r="I46">
        <v>28.5</v>
      </c>
      <c r="J46">
        <v>28.6</v>
      </c>
      <c r="K46">
        <v>28.6</v>
      </c>
      <c r="L46">
        <v>28.6</v>
      </c>
      <c r="M46">
        <v>28.6</v>
      </c>
      <c r="N46">
        <v>28.6</v>
      </c>
      <c r="O46">
        <v>28.6</v>
      </c>
      <c r="P46">
        <v>28.6</v>
      </c>
      <c r="Q46">
        <v>28.6</v>
      </c>
    </row>
    <row r="47" spans="1:18" x14ac:dyDescent="0.2">
      <c r="B47" s="14" t="s">
        <v>21</v>
      </c>
      <c r="C47">
        <v>0.24560000002384186</v>
      </c>
      <c r="D47">
        <v>0.32429999113082886</v>
      </c>
      <c r="E47">
        <v>0.40740001201629639</v>
      </c>
      <c r="F47">
        <v>0.48170000314712524</v>
      </c>
      <c r="G47">
        <v>0.55870002508163452</v>
      </c>
      <c r="H47">
        <v>0.63510000705718994</v>
      </c>
      <c r="I47">
        <v>0.71230000257492065</v>
      </c>
      <c r="J47">
        <v>0.78649997711181641</v>
      </c>
      <c r="K47">
        <v>0.85559999942779541</v>
      </c>
      <c r="L47">
        <v>0.9276999831199646</v>
      </c>
      <c r="M47">
        <v>1.0020999908447266</v>
      </c>
      <c r="N47">
        <v>1.0756000280380249</v>
      </c>
      <c r="O47">
        <v>1.1468000411987305</v>
      </c>
      <c r="P47">
        <v>1.2168999910354614</v>
      </c>
      <c r="Q47">
        <v>1.2834000587463379</v>
      </c>
      <c r="R47">
        <f>SLOPE(C47:Q47,$C$38:$Q$38)</f>
        <v>8.9833118178857529E-3</v>
      </c>
    </row>
    <row r="48" spans="1:18" x14ac:dyDescent="0.2">
      <c r="B48" s="14" t="s">
        <v>20</v>
      </c>
      <c r="C48">
        <v>0.24629999697208405</v>
      </c>
      <c r="D48">
        <v>0.33289998769760132</v>
      </c>
      <c r="E48">
        <v>0.41710001230239868</v>
      </c>
      <c r="F48">
        <v>0.50129997730255127</v>
      </c>
      <c r="G48">
        <v>0.58630001544952393</v>
      </c>
      <c r="H48">
        <v>0.66610002517700195</v>
      </c>
      <c r="I48">
        <v>0.74330002069473267</v>
      </c>
      <c r="J48">
        <v>0.81870001554489136</v>
      </c>
      <c r="K48">
        <v>0.89609998464584351</v>
      </c>
      <c r="L48">
        <v>0.97369998693466187</v>
      </c>
      <c r="M48">
        <v>1.0484999418258667</v>
      </c>
      <c r="N48">
        <v>1.1251000165939331</v>
      </c>
      <c r="O48">
        <v>1.2043999433517456</v>
      </c>
      <c r="P48">
        <v>1.277400016784668</v>
      </c>
      <c r="Q48">
        <v>1.3497999906539917</v>
      </c>
      <c r="R48">
        <f>SLOPE(C48:Q48,$C$38:$Q$38)</f>
        <v>9.514173491184278E-3</v>
      </c>
    </row>
    <row r="49" spans="1:18" x14ac:dyDescent="0.2">
      <c r="B49" s="14" t="s">
        <v>19</v>
      </c>
      <c r="C49">
        <v>0.21760000288486481</v>
      </c>
      <c r="D49">
        <v>0.30140000581741333</v>
      </c>
      <c r="E49">
        <v>0.38560000061988831</v>
      </c>
      <c r="F49">
        <v>0.47009998559951782</v>
      </c>
      <c r="G49">
        <v>0.5526999831199646</v>
      </c>
      <c r="H49">
        <v>0.63010001182556152</v>
      </c>
      <c r="I49">
        <v>0.70469999313354492</v>
      </c>
      <c r="J49">
        <v>0.77660000324249268</v>
      </c>
      <c r="K49">
        <v>0.84930002689361572</v>
      </c>
      <c r="L49">
        <v>0.92430001497268677</v>
      </c>
      <c r="M49">
        <v>1.0003999471664429</v>
      </c>
      <c r="N49">
        <v>1.0784000158309937</v>
      </c>
      <c r="O49">
        <v>1.1502000093460083</v>
      </c>
      <c r="P49">
        <v>1.2237000465393066</v>
      </c>
      <c r="Q49">
        <v>1.294700026512146</v>
      </c>
      <c r="R49">
        <f>SLOPE(C49:Q49,$C$38:$Q$38)</f>
        <v>9.2665494610937593E-3</v>
      </c>
    </row>
    <row r="51" spans="1:18" x14ac:dyDescent="0.2">
      <c r="A51">
        <v>10</v>
      </c>
      <c r="B51" s="14" t="s">
        <v>15</v>
      </c>
      <c r="C51" s="14">
        <v>1</v>
      </c>
      <c r="D51" s="14">
        <v>2</v>
      </c>
      <c r="E51" s="14">
        <v>3</v>
      </c>
      <c r="F51" s="14">
        <v>4</v>
      </c>
      <c r="G51" s="14">
        <v>5</v>
      </c>
      <c r="H51" s="14">
        <v>6</v>
      </c>
      <c r="I51" s="14">
        <v>7</v>
      </c>
      <c r="J51" s="14">
        <v>8</v>
      </c>
      <c r="K51" s="14">
        <v>9</v>
      </c>
      <c r="L51" s="14">
        <v>10</v>
      </c>
      <c r="M51" s="14">
        <v>11</v>
      </c>
      <c r="N51" s="14">
        <v>12</v>
      </c>
      <c r="O51" s="14">
        <v>13</v>
      </c>
      <c r="P51" s="14">
        <v>14</v>
      </c>
      <c r="Q51" s="14">
        <v>15</v>
      </c>
    </row>
    <row r="52" spans="1:18" x14ac:dyDescent="0.2">
      <c r="B52" s="14" t="s">
        <v>13</v>
      </c>
      <c r="C52">
        <v>0</v>
      </c>
      <c r="D52">
        <v>8.1999999999999993</v>
      </c>
      <c r="E52">
        <v>16.5</v>
      </c>
      <c r="F52">
        <v>24.7</v>
      </c>
      <c r="G52">
        <v>32.9</v>
      </c>
      <c r="H52">
        <v>41.2</v>
      </c>
      <c r="I52">
        <v>49.4</v>
      </c>
      <c r="J52">
        <v>57.6</v>
      </c>
      <c r="K52">
        <v>65.900000000000006</v>
      </c>
      <c r="L52">
        <v>74.099999999999994</v>
      </c>
      <c r="M52">
        <v>82.3</v>
      </c>
      <c r="N52">
        <v>90.5</v>
      </c>
      <c r="O52">
        <v>98.8</v>
      </c>
      <c r="P52">
        <v>107</v>
      </c>
      <c r="Q52">
        <v>115.3</v>
      </c>
    </row>
    <row r="53" spans="1:18" x14ac:dyDescent="0.2">
      <c r="B53" s="14" t="s">
        <v>12</v>
      </c>
      <c r="C53">
        <v>28.2</v>
      </c>
      <c r="D53">
        <v>28.2</v>
      </c>
      <c r="E53">
        <v>28.2</v>
      </c>
      <c r="F53">
        <v>28.3</v>
      </c>
      <c r="G53">
        <v>28.3</v>
      </c>
      <c r="H53">
        <v>28.3</v>
      </c>
      <c r="I53">
        <v>28.3</v>
      </c>
      <c r="J53">
        <v>28.3</v>
      </c>
      <c r="K53">
        <v>28.3</v>
      </c>
      <c r="L53">
        <v>28.4</v>
      </c>
      <c r="M53">
        <v>28.4</v>
      </c>
      <c r="N53">
        <v>28.4</v>
      </c>
      <c r="O53">
        <v>28.4</v>
      </c>
      <c r="P53">
        <v>28.4</v>
      </c>
      <c r="Q53">
        <v>28.4</v>
      </c>
    </row>
    <row r="54" spans="1:18" x14ac:dyDescent="0.2">
      <c r="B54" s="14" t="s">
        <v>18</v>
      </c>
      <c r="C54">
        <v>0.35649999976158142</v>
      </c>
      <c r="D54">
        <v>0.44049999117851257</v>
      </c>
      <c r="E54">
        <v>0.52259999513626099</v>
      </c>
      <c r="F54">
        <v>0.60290002822875977</v>
      </c>
      <c r="G54">
        <v>0.68209999799728394</v>
      </c>
      <c r="H54">
        <v>0.76190000772476196</v>
      </c>
      <c r="I54">
        <v>0.83850002288818359</v>
      </c>
      <c r="J54">
        <v>0.91039997339248657</v>
      </c>
      <c r="K54">
        <v>0.97960001230239868</v>
      </c>
      <c r="L54">
        <v>1.0542999505996704</v>
      </c>
      <c r="M54">
        <v>1.128000020980835</v>
      </c>
      <c r="N54">
        <v>1.2007999420166016</v>
      </c>
      <c r="O54">
        <v>1.2710000276565552</v>
      </c>
      <c r="P54">
        <v>1.3423999547958374</v>
      </c>
      <c r="Q54">
        <v>1.4095000028610229</v>
      </c>
      <c r="R54">
        <f>SLOPE(C54:Q54,$C$52:$Q$52)</f>
        <v>9.1013653985878244E-3</v>
      </c>
    </row>
    <row r="55" spans="1:18" x14ac:dyDescent="0.2">
      <c r="B55" s="14" t="s">
        <v>17</v>
      </c>
      <c r="C55">
        <v>0.33329999446868896</v>
      </c>
      <c r="D55">
        <v>0.414000004529953</v>
      </c>
      <c r="E55">
        <v>0.49079999327659607</v>
      </c>
      <c r="F55">
        <v>0.57359999418258667</v>
      </c>
      <c r="G55">
        <v>0.65530002117156982</v>
      </c>
      <c r="H55">
        <v>0.73949998617172241</v>
      </c>
      <c r="I55">
        <v>0.82889997959136963</v>
      </c>
      <c r="J55">
        <v>0.91079998016357422</v>
      </c>
      <c r="K55">
        <v>0.98100000619888306</v>
      </c>
      <c r="L55">
        <v>1.0461000204086304</v>
      </c>
      <c r="M55">
        <v>1.1090999841690063</v>
      </c>
      <c r="N55">
        <v>1.177899956703186</v>
      </c>
      <c r="O55">
        <v>1.2452000379562378</v>
      </c>
      <c r="P55">
        <v>1.3150999546051025</v>
      </c>
      <c r="Q55">
        <v>1.3831000328063965</v>
      </c>
      <c r="R55">
        <f>SLOPE(C55:Q55,$C$52:$Q$52)</f>
        <v>9.1410751392877378E-3</v>
      </c>
    </row>
    <row r="56" spans="1:18" x14ac:dyDescent="0.2">
      <c r="B56" s="14" t="s">
        <v>16</v>
      </c>
      <c r="C56">
        <v>0.33140000700950623</v>
      </c>
      <c r="D56">
        <v>0.42359998822212219</v>
      </c>
      <c r="E56">
        <v>0.51279997825622559</v>
      </c>
      <c r="F56">
        <v>0.60229998826980591</v>
      </c>
      <c r="G56">
        <v>0.68959999084472656</v>
      </c>
      <c r="H56">
        <v>0.77670001983642578</v>
      </c>
      <c r="I56">
        <v>0.85979998111724854</v>
      </c>
      <c r="J56">
        <v>0.94120001792907715</v>
      </c>
      <c r="K56">
        <v>1.0271999835968018</v>
      </c>
      <c r="L56">
        <v>1.1050000190734863</v>
      </c>
      <c r="M56">
        <v>1.183899998664856</v>
      </c>
      <c r="N56">
        <v>1.2582999467849731</v>
      </c>
      <c r="O56">
        <v>1.333299994468689</v>
      </c>
      <c r="P56">
        <v>1.4091999530792236</v>
      </c>
      <c r="Q56">
        <v>1.4845999479293823</v>
      </c>
      <c r="R56">
        <f>SLOPE(C56:Q56,$C$52:$Q$52)</f>
        <v>9.9862846388525557E-3</v>
      </c>
    </row>
    <row r="58" spans="1:18" x14ac:dyDescent="0.2">
      <c r="A58">
        <v>0</v>
      </c>
      <c r="B58" s="14" t="s">
        <v>15</v>
      </c>
      <c r="C58" s="14">
        <v>1</v>
      </c>
      <c r="D58" s="14">
        <v>2</v>
      </c>
      <c r="E58" s="14">
        <v>3</v>
      </c>
      <c r="F58" s="14">
        <v>4</v>
      </c>
      <c r="G58" s="14">
        <v>5</v>
      </c>
      <c r="H58" s="14">
        <v>6</v>
      </c>
      <c r="I58" s="14">
        <v>7</v>
      </c>
      <c r="J58" s="14">
        <v>8</v>
      </c>
      <c r="K58" s="14">
        <v>9</v>
      </c>
      <c r="L58" s="14">
        <v>10</v>
      </c>
      <c r="M58" s="14">
        <v>11</v>
      </c>
      <c r="N58" s="14">
        <v>12</v>
      </c>
      <c r="O58" s="14">
        <v>13</v>
      </c>
      <c r="P58" s="14">
        <v>14</v>
      </c>
      <c r="Q58" s="14">
        <v>15</v>
      </c>
      <c r="R58" t="s">
        <v>14</v>
      </c>
    </row>
    <row r="59" spans="1:18" x14ac:dyDescent="0.2">
      <c r="B59" s="14" t="s">
        <v>13</v>
      </c>
      <c r="C59">
        <v>0</v>
      </c>
      <c r="D59">
        <v>8.1</v>
      </c>
      <c r="E59">
        <v>16.2</v>
      </c>
      <c r="F59">
        <v>24.3</v>
      </c>
      <c r="G59">
        <v>32.4</v>
      </c>
      <c r="H59">
        <v>40.5</v>
      </c>
      <c r="I59">
        <v>48.6</v>
      </c>
      <c r="J59">
        <v>56.7</v>
      </c>
      <c r="K59">
        <v>64.7</v>
      </c>
      <c r="L59">
        <v>72.8</v>
      </c>
      <c r="M59">
        <v>80.900000000000006</v>
      </c>
      <c r="N59">
        <v>89</v>
      </c>
      <c r="O59">
        <v>97.1</v>
      </c>
      <c r="P59">
        <v>105.2</v>
      </c>
      <c r="Q59">
        <v>113.3</v>
      </c>
    </row>
    <row r="60" spans="1:18" x14ac:dyDescent="0.2">
      <c r="B60" s="14" t="s">
        <v>12</v>
      </c>
      <c r="C60">
        <v>28.1</v>
      </c>
      <c r="D60">
        <v>28.2</v>
      </c>
      <c r="E60">
        <v>28.2</v>
      </c>
      <c r="F60">
        <v>28.2</v>
      </c>
      <c r="G60">
        <v>28.3</v>
      </c>
      <c r="H60">
        <v>28.3</v>
      </c>
      <c r="I60">
        <v>28.3</v>
      </c>
      <c r="J60">
        <v>28.3</v>
      </c>
      <c r="K60">
        <v>28.3</v>
      </c>
      <c r="L60">
        <v>28.3</v>
      </c>
      <c r="M60">
        <v>28.3</v>
      </c>
      <c r="N60">
        <v>28.3</v>
      </c>
      <c r="O60">
        <v>28.3</v>
      </c>
      <c r="P60">
        <v>28.3</v>
      </c>
      <c r="Q60">
        <v>28.3</v>
      </c>
    </row>
    <row r="61" spans="1:18" x14ac:dyDescent="0.2">
      <c r="B61" s="14" t="s">
        <v>11</v>
      </c>
      <c r="C61">
        <v>0.38859999179840088</v>
      </c>
      <c r="D61">
        <v>0.48629999160766602</v>
      </c>
      <c r="E61">
        <v>0.58719998598098755</v>
      </c>
      <c r="F61">
        <v>0.69090002775192261</v>
      </c>
      <c r="G61">
        <v>0.78990000486373901</v>
      </c>
      <c r="H61">
        <v>0.88520002365112305</v>
      </c>
      <c r="I61">
        <v>0.97899997234344482</v>
      </c>
      <c r="J61">
        <v>1.0714000463485718</v>
      </c>
      <c r="K61">
        <v>1.1605000495910645</v>
      </c>
      <c r="L61">
        <v>1.2487000226974487</v>
      </c>
      <c r="M61">
        <v>1.3372999429702759</v>
      </c>
      <c r="N61">
        <v>1.4223999977111816</v>
      </c>
      <c r="O61">
        <v>1.5023000240325928</v>
      </c>
      <c r="P61">
        <v>1.5779000520706177</v>
      </c>
      <c r="Q61">
        <v>1.6509000062942505</v>
      </c>
      <c r="R61">
        <f>SLOPE(C61:Q61,$C$59:$Q$59)</f>
        <v>1.1229902484290668E-2</v>
      </c>
    </row>
    <row r="62" spans="1:18" x14ac:dyDescent="0.2">
      <c r="B62" s="14" t="s">
        <v>10</v>
      </c>
      <c r="C62">
        <v>0.35760000348091125</v>
      </c>
      <c r="D62">
        <v>0.45550000667572021</v>
      </c>
      <c r="E62">
        <v>0.55290001630783081</v>
      </c>
      <c r="F62">
        <v>0.64810001850128174</v>
      </c>
      <c r="G62">
        <v>0.74730002880096436</v>
      </c>
      <c r="H62">
        <v>0.84789997339248657</v>
      </c>
      <c r="I62">
        <v>0.94929999113082886</v>
      </c>
      <c r="J62">
        <v>1.0453000068664551</v>
      </c>
      <c r="K62">
        <v>1.1351000070571899</v>
      </c>
      <c r="L62">
        <v>1.2172000408172607</v>
      </c>
      <c r="M62">
        <v>1.294700026512146</v>
      </c>
      <c r="N62">
        <v>1.3739999532699585</v>
      </c>
      <c r="O62">
        <v>1.4536999464035034</v>
      </c>
      <c r="P62">
        <v>1.5303000211715698</v>
      </c>
      <c r="Q62">
        <v>1.6078000068664551</v>
      </c>
      <c r="R62">
        <f>SLOPE(C62:Q62,$C$59:$Q$59)</f>
        <v>1.1113569708534402E-2</v>
      </c>
    </row>
    <row r="63" spans="1:18" x14ac:dyDescent="0.2">
      <c r="B63" s="14" t="s">
        <v>9</v>
      </c>
      <c r="C63">
        <v>0.34279999136924744</v>
      </c>
      <c r="D63">
        <v>0.4359000027179718</v>
      </c>
      <c r="E63">
        <v>0.52960002422332764</v>
      </c>
      <c r="F63">
        <v>0.62239998579025269</v>
      </c>
      <c r="G63">
        <v>0.71810001134872437</v>
      </c>
      <c r="H63">
        <v>0.82090002298355103</v>
      </c>
      <c r="I63">
        <v>0.9211999773979187</v>
      </c>
      <c r="J63">
        <v>1.0199999809265137</v>
      </c>
      <c r="K63">
        <v>1.1132999658584595</v>
      </c>
      <c r="L63">
        <v>1.2015000581741333</v>
      </c>
      <c r="M63">
        <v>1.291700005531311</v>
      </c>
      <c r="N63">
        <v>1.3774000406265259</v>
      </c>
      <c r="O63">
        <v>1.458899974822998</v>
      </c>
      <c r="P63">
        <v>1.5368000268936157</v>
      </c>
      <c r="Q63">
        <v>1.6095000505447388</v>
      </c>
      <c r="R63">
        <f>SLOPE(C63:Q63,$C$59:$Q$59)</f>
        <v>1.1395369454027563E-2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F9CE9-81A0-F445-90F6-B3353BC32032}">
  <dimension ref="A2:V18"/>
  <sheetViews>
    <sheetView workbookViewId="0">
      <selection activeCell="J14" sqref="J14"/>
    </sheetView>
  </sheetViews>
  <sheetFormatPr baseColWidth="10" defaultRowHeight="15" x14ac:dyDescent="0.2"/>
  <cols>
    <col min="1" max="1" width="14.5" bestFit="1" customWidth="1"/>
  </cols>
  <sheetData>
    <row r="2" spans="1:22" x14ac:dyDescent="0.2">
      <c r="A2" t="s">
        <v>40</v>
      </c>
      <c r="B2">
        <v>600</v>
      </c>
      <c r="C2">
        <v>300</v>
      </c>
      <c r="D2">
        <v>180</v>
      </c>
      <c r="E2">
        <v>120</v>
      </c>
      <c r="F2">
        <v>90</v>
      </c>
      <c r="G2">
        <v>60</v>
      </c>
      <c r="H2">
        <v>30</v>
      </c>
      <c r="J2">
        <v>0</v>
      </c>
    </row>
    <row r="3" spans="1:22" x14ac:dyDescent="0.2">
      <c r="A3" t="s">
        <v>2</v>
      </c>
      <c r="B3">
        <v>-5.5629808275680746E-5</v>
      </c>
      <c r="C3">
        <v>5.0569626262539943E-4</v>
      </c>
      <c r="D3">
        <v>2.7522396042189228E-3</v>
      </c>
      <c r="E3">
        <v>4.7815588012412556E-3</v>
      </c>
      <c r="F3">
        <v>5.9410545645471463E-3</v>
      </c>
      <c r="G3">
        <v>5.0409413147142436E-3</v>
      </c>
      <c r="H3">
        <v>8.9833118178857529E-3</v>
      </c>
      <c r="J3">
        <v>1.1229902484290668E-2</v>
      </c>
    </row>
    <row r="4" spans="1:22" x14ac:dyDescent="0.2">
      <c r="A4" t="s">
        <v>3</v>
      </c>
      <c r="B4">
        <v>9.2170436725663059E-5</v>
      </c>
      <c r="C4">
        <v>1.7299259580390856E-3</v>
      </c>
      <c r="D4">
        <v>3.6663458464196155E-3</v>
      </c>
      <c r="E4">
        <v>4.795943091919534E-3</v>
      </c>
      <c r="F4">
        <v>5.70533364703353E-3</v>
      </c>
      <c r="G4">
        <v>6.6809788748421195E-3</v>
      </c>
      <c r="H4">
        <v>9.514173491184278E-3</v>
      </c>
      <c r="J4">
        <v>1.1113569708534402E-2</v>
      </c>
    </row>
    <row r="5" spans="1:22" x14ac:dyDescent="0.2">
      <c r="A5" t="s">
        <v>4</v>
      </c>
      <c r="B5">
        <v>1.7130125310299134E-4</v>
      </c>
      <c r="C5">
        <v>2.4156956247733518E-3</v>
      </c>
      <c r="D5">
        <v>6.6079434760128574E-3</v>
      </c>
      <c r="E5">
        <v>6.045841562890196E-3</v>
      </c>
      <c r="F5">
        <v>5.1793432870388982E-3</v>
      </c>
      <c r="G5">
        <v>6.7362152238796252E-3</v>
      </c>
      <c r="H5">
        <v>9.2665494610937593E-3</v>
      </c>
      <c r="J5">
        <v>1.1395369454027563E-2</v>
      </c>
    </row>
    <row r="6" spans="1:22" x14ac:dyDescent="0.2">
      <c r="A6" t="s">
        <v>45</v>
      </c>
      <c r="B6">
        <f>AVERAGE(B3:B5)</f>
        <v>6.928062718432455E-5</v>
      </c>
      <c r="C6">
        <f>AVERAGE(C3:C5)</f>
        <v>1.5504392818126121E-3</v>
      </c>
      <c r="D6">
        <f>AVERAGE(D3:D5)</f>
        <v>4.3421763088837984E-3</v>
      </c>
      <c r="E6">
        <f>AVERAGE(E3:E5)</f>
        <v>5.2077811520169952E-3</v>
      </c>
      <c r="F6">
        <f>AVERAGE(F3:F5)</f>
        <v>5.6085771662065251E-3</v>
      </c>
      <c r="G6">
        <f>AVERAGE(G3:G5)</f>
        <v>6.1527118044786624E-3</v>
      </c>
      <c r="H6">
        <f>AVERAGE(H3:H5)</f>
        <v>9.2546782567212629E-3</v>
      </c>
      <c r="J6">
        <f>AVERAGE(J3:J5)</f>
        <v>1.1246280548950877E-2</v>
      </c>
    </row>
    <row r="7" spans="1:22" x14ac:dyDescent="0.2">
      <c r="A7" t="s">
        <v>6</v>
      </c>
      <c r="B7">
        <f>_xlfn.STDEV.P(B3:B5)</f>
        <v>9.4047449691602385E-5</v>
      </c>
      <c r="C7">
        <f>_xlfn.STDEV.P(C3:C5)</f>
        <v>7.9001518595468213E-4</v>
      </c>
      <c r="D7">
        <f>_xlfn.STDEV.P(D3:D5)</f>
        <v>1.6450274966775069E-3</v>
      </c>
      <c r="E7">
        <f>_xlfn.STDEV.P(E3:E5)</f>
        <v>5.926272949948097E-4</v>
      </c>
      <c r="F7">
        <f>_xlfn.STDEV.P(F3:F5)</f>
        <v>3.1840475290352462E-4</v>
      </c>
      <c r="G7">
        <f>_xlfn.STDEV.P(G3:G5)</f>
        <v>7.8646380717615171E-4</v>
      </c>
      <c r="H7">
        <f>_xlfn.STDEV.P(H3:H5)</f>
        <v>2.1688587346692682E-4</v>
      </c>
      <c r="J7">
        <f>_xlfn.STDEV.P(J3:J5)</f>
        <v>1.1562570328870973E-4</v>
      </c>
    </row>
    <row r="9" spans="1:22" x14ac:dyDescent="0.2">
      <c r="B9">
        <f>(B3/$J$6)*100</f>
        <v>-0.49465072504233626</v>
      </c>
      <c r="C9">
        <f>(C3/$J$6)*100</f>
        <v>4.4965645345969421</v>
      </c>
      <c r="D9">
        <f>(D3/$J$6)*100</f>
        <v>24.472443064526512</v>
      </c>
      <c r="E9">
        <f>(E3/$J$6)*100</f>
        <v>42.516801714388222</v>
      </c>
      <c r="F9">
        <f>(F3/$J$6)*100</f>
        <v>52.826839404262991</v>
      </c>
      <c r="G9">
        <f>(G3/$J$6)*100</f>
        <v>44.823186588427177</v>
      </c>
      <c r="H9">
        <f>(H3/$J$6)*100</f>
        <v>79.878069720782236</v>
      </c>
    </row>
    <row r="10" spans="1:22" x14ac:dyDescent="0.2">
      <c r="B10">
        <f>(B4/$J$6)*100</f>
        <v>0.81956373331146615</v>
      </c>
      <c r="C10">
        <f>(C4/$J$6)*100</f>
        <v>15.382205258968609</v>
      </c>
      <c r="D10">
        <f>(D4/$J$6)*100</f>
        <v>32.600519171306239</v>
      </c>
      <c r="E10">
        <f>(E4/$J$6)*100</f>
        <v>42.644704362874265</v>
      </c>
      <c r="F10">
        <f>(F4/$J$6)*100</f>
        <v>50.730849387940616</v>
      </c>
      <c r="G10">
        <f>(G4/$J$6)*100</f>
        <v>59.406119612278061</v>
      </c>
      <c r="H10">
        <f>(H4/$J$6)*100</f>
        <v>84.598400775906484</v>
      </c>
    </row>
    <row r="11" spans="1:22" x14ac:dyDescent="0.2">
      <c r="B11">
        <f>(B5/$J$6)*100</f>
        <v>1.5231813963503817</v>
      </c>
      <c r="C11">
        <f>(C5/$J$6)*100</f>
        <v>21.479951653871048</v>
      </c>
      <c r="D11">
        <f>(D5/$J$6)*100</f>
        <v>58.756701357848371</v>
      </c>
      <c r="E11">
        <f>(E5/$J$6)*100</f>
        <v>53.758587442087148</v>
      </c>
      <c r="F11">
        <f>(F5/$J$6)*100</f>
        <v>46.053833216192167</v>
      </c>
      <c r="G11">
        <f>(G5/$J$6)*100</f>
        <v>59.897271765179482</v>
      </c>
      <c r="H11">
        <f>(H5/$J$6)*100</f>
        <v>82.396570321715828</v>
      </c>
      <c r="S11">
        <v>0</v>
      </c>
      <c r="T11">
        <f>B15</f>
        <v>1</v>
      </c>
      <c r="U11">
        <f>T11*100</f>
        <v>100</v>
      </c>
      <c r="V11">
        <v>0</v>
      </c>
    </row>
    <row r="12" spans="1:22" x14ac:dyDescent="0.2">
      <c r="A12" t="s">
        <v>44</v>
      </c>
      <c r="B12">
        <f>AVERAGE(B9:B11)</f>
        <v>0.6160314682065039</v>
      </c>
      <c r="C12">
        <f>AVERAGE(C9:C11)</f>
        <v>13.786240482478867</v>
      </c>
      <c r="D12">
        <f>AVERAGE(D9:D11)</f>
        <v>38.60988786456037</v>
      </c>
      <c r="E12">
        <f>AVERAGE(E9:E11)</f>
        <v>46.306697839783205</v>
      </c>
      <c r="F12">
        <f>AVERAGE(F9:F11)</f>
        <v>49.870507336131929</v>
      </c>
      <c r="G12">
        <f>AVERAGE(G9:G11)</f>
        <v>54.708859321961576</v>
      </c>
      <c r="H12">
        <f>AVERAGE(H9:H11)</f>
        <v>82.291013606134854</v>
      </c>
      <c r="J12">
        <v>100</v>
      </c>
      <c r="S12">
        <v>30</v>
      </c>
      <c r="T12">
        <f>D15</f>
        <v>0.82291013606134844</v>
      </c>
      <c r="U12">
        <f>T12*100</f>
        <v>82.29101360613484</v>
      </c>
      <c r="V12">
        <f>H13</f>
        <v>1.9285120313591999</v>
      </c>
    </row>
    <row r="13" spans="1:22" x14ac:dyDescent="0.2">
      <c r="A13" t="s">
        <v>43</v>
      </c>
      <c r="B13">
        <f>STDEVP(B9:B11)</f>
        <v>0.83625381104667285</v>
      </c>
      <c r="C13">
        <f>STDEVP(C9:C11)</f>
        <v>7.024679693130893</v>
      </c>
      <c r="D13">
        <f>STDEVP(D9:D11)</f>
        <v>14.627302684806002</v>
      </c>
      <c r="E13">
        <f>STDEVP(E9:E11)</f>
        <v>5.2695403819540854</v>
      </c>
      <c r="F13">
        <f>STDEVP(F9:F11)</f>
        <v>2.8312005157405351</v>
      </c>
      <c r="G13">
        <f>STDEVP(G9:G11)</f>
        <v>6.9931014414318167</v>
      </c>
      <c r="H13">
        <f>STDEVP(H9:H11)</f>
        <v>1.9285120313591999</v>
      </c>
      <c r="J13">
        <v>0</v>
      </c>
      <c r="S13">
        <v>60</v>
      </c>
      <c r="T13">
        <f>E15</f>
        <v>0.54708859321961567</v>
      </c>
      <c r="U13">
        <f>T13*100</f>
        <v>54.708859321961569</v>
      </c>
      <c r="V13">
        <f>G13</f>
        <v>6.9931014414318167</v>
      </c>
    </row>
    <row r="14" spans="1:22" x14ac:dyDescent="0.2">
      <c r="A14" t="s">
        <v>40</v>
      </c>
      <c r="B14">
        <v>0</v>
      </c>
      <c r="D14">
        <v>30</v>
      </c>
      <c r="E14">
        <v>60</v>
      </c>
      <c r="F14">
        <v>90</v>
      </c>
      <c r="G14">
        <v>120</v>
      </c>
      <c r="H14">
        <v>180</v>
      </c>
      <c r="I14">
        <v>300</v>
      </c>
      <c r="J14">
        <v>600</v>
      </c>
      <c r="S14">
        <v>90</v>
      </c>
      <c r="T14">
        <f>F15</f>
        <v>0.49870507336131925</v>
      </c>
      <c r="U14">
        <f>T14*100</f>
        <v>49.870507336131922</v>
      </c>
      <c r="V14">
        <f>F13</f>
        <v>2.8312005157405351</v>
      </c>
    </row>
    <row r="15" spans="1:22" x14ac:dyDescent="0.2">
      <c r="A15" t="s">
        <v>42</v>
      </c>
      <c r="B15">
        <v>1</v>
      </c>
      <c r="D15">
        <v>0.82291013606134844</v>
      </c>
      <c r="E15">
        <v>0.54708859321961567</v>
      </c>
      <c r="F15">
        <v>0.49870507336131925</v>
      </c>
      <c r="G15">
        <v>0.46306697839783212</v>
      </c>
      <c r="H15">
        <v>0.38609887864560372</v>
      </c>
      <c r="I15">
        <v>0.13786240482478865</v>
      </c>
      <c r="J15">
        <v>6.1603146820650391E-3</v>
      </c>
      <c r="S15">
        <v>120</v>
      </c>
      <c r="T15">
        <f>G15</f>
        <v>0.46306697839783212</v>
      </c>
      <c r="U15">
        <f>T15*100</f>
        <v>46.306697839783212</v>
      </c>
      <c r="V15">
        <f>E13</f>
        <v>5.2695403819540854</v>
      </c>
    </row>
    <row r="16" spans="1:22" x14ac:dyDescent="0.2">
      <c r="A16" t="s">
        <v>41</v>
      </c>
      <c r="B16">
        <f>0.9982*(EXP(-0.008404*B14))</f>
        <v>0.99819999999999998</v>
      </c>
      <c r="D16">
        <f>0.9982*(EXP(-0.008404*D14))</f>
        <v>0.77575260164258275</v>
      </c>
      <c r="E16">
        <f>0.9982*(EXP(-0.008404*E14))</f>
        <v>0.60287727805573599</v>
      </c>
      <c r="F16">
        <f>0.9982*(EXP(-0.008404*F14))</f>
        <v>0.46852696546076533</v>
      </c>
      <c r="G16">
        <f>0.9982*(EXP(-0.008404*G14))</f>
        <v>0.36411642195541299</v>
      </c>
      <c r="H16">
        <f>0.9982*(EXP(-0.008404*H14))</f>
        <v>0.2199133614144192</v>
      </c>
      <c r="I16">
        <f>0.9982*(EXP(-0.008404*I14))</f>
        <v>8.0218459525551913E-2</v>
      </c>
      <c r="J16">
        <f>0.9982*(EXP(-0.008404*J14))</f>
        <v>6.4466051379008316E-3</v>
      </c>
      <c r="S16">
        <v>180</v>
      </c>
      <c r="T16">
        <f>H15</f>
        <v>0.38609887864560372</v>
      </c>
      <c r="U16">
        <f>T16*100</f>
        <v>38.60988786456037</v>
      </c>
      <c r="V16">
        <f>D13</f>
        <v>14.627302684806002</v>
      </c>
    </row>
    <row r="17" spans="2:22" x14ac:dyDescent="0.2">
      <c r="B17" s="15"/>
      <c r="S17">
        <v>300</v>
      </c>
      <c r="T17">
        <f>I15</f>
        <v>0.13786240482478865</v>
      </c>
      <c r="U17">
        <f>T17*100</f>
        <v>13.786240482478865</v>
      </c>
      <c r="V17">
        <f>C13</f>
        <v>7.024679693130893</v>
      </c>
    </row>
    <row r="18" spans="2:22" x14ac:dyDescent="0.2">
      <c r="S18">
        <v>600</v>
      </c>
      <c r="T18">
        <f>J15</f>
        <v>6.1603146820650391E-3</v>
      </c>
      <c r="U18">
        <f>T18*100</f>
        <v>0.6160314682065039</v>
      </c>
      <c r="V18">
        <f>B13</f>
        <v>0.83625381104667285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LacZ_immo_untreated</vt:lpstr>
      <vt:lpstr>LacZ_immo_2100R1</vt:lpstr>
      <vt:lpstr>LacZ_immo_2100R2</vt:lpstr>
      <vt:lpstr>LacZ_immo_2100R3</vt:lpstr>
      <vt:lpstr>LacZ_immo_3600R1</vt:lpstr>
      <vt:lpstr>LacZ_immo_3600R2</vt:lpstr>
      <vt:lpstr>LacZ_immo_3600R3</vt:lpstr>
      <vt:lpstr>LacZ_free_rawdata</vt:lpstr>
      <vt:lpstr>LacZ_free_stability</vt:lpstr>
      <vt:lpstr>LacZ_stability</vt:lpstr>
      <vt:lpstr>LacZ_70%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2018-11-14T16:30:44Z</cp:lastPrinted>
  <dcterms:created xsi:type="dcterms:W3CDTF">2018-11-14T11:10:25Z</dcterms:created>
  <dcterms:modified xsi:type="dcterms:W3CDTF">2023-08-04T10:04:03Z</dcterms:modified>
</cp:coreProperties>
</file>