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Immobilization Review/Excel Sortiert/Figure 4/"/>
    </mc:Choice>
  </mc:AlternateContent>
  <xr:revisionPtr revIDLastSave="0" documentId="13_ncr:1_{0C5829BB-7330-5443-A5CA-4FA5725F9B43}" xr6:coauthVersionLast="47" xr6:coauthVersionMax="47" xr10:uidLastSave="{00000000-0000-0000-0000-000000000000}"/>
  <bookViews>
    <workbookView xWindow="8800" yWindow="3880" windowWidth="37480" windowHeight="22540" firstSheet="3" activeTab="16" xr2:uid="{C20639FB-8FAA-CA4E-B5E6-FE5024CB0706}"/>
  </bookViews>
  <sheets>
    <sheet name="VCPO untreated + P1 raw" sheetId="2" r:id="rId1"/>
    <sheet name="VCPO P2 +P3 raw" sheetId="3" r:id="rId2"/>
    <sheet name="VCPO" sheetId="4" r:id="rId3"/>
    <sheet name="VCPO Bradford" sheetId="5" r:id="rId4"/>
    <sheet name="GapA untreated + P1 raw" sheetId="6" r:id="rId5"/>
    <sheet name="GapA P2 + P3 raw" sheetId="7" r:id="rId6"/>
    <sheet name="GapA." sheetId="20" r:id="rId7"/>
    <sheet name="GapA Bradford" sheetId="9" r:id="rId8"/>
    <sheet name="LacZ untreated + P1 raw" sheetId="10" r:id="rId9"/>
    <sheet name="LacZ P2 + P3 raw" sheetId="11" r:id="rId10"/>
    <sheet name="LacZ." sheetId="19" r:id="rId11"/>
    <sheet name="LacZ Bradford" sheetId="13" r:id="rId12"/>
    <sheet name="LdhA untreated + P1 raw" sheetId="14" r:id="rId13"/>
    <sheet name="LdhA P2 + P3 raw" sheetId="15" r:id="rId14"/>
    <sheet name="Ldha." sheetId="18" r:id="rId15"/>
    <sheet name="LdhA Bradford" sheetId="17" r:id="rId16"/>
    <sheet name="Total" sheetId="1" r:id="rId17"/>
  </sheets>
  <externalReferences>
    <externalReference r:id="rId18"/>
    <externalReference r:id="rId19"/>
    <externalReference r:id="rId20"/>
    <externalReference r:id="rId21"/>
  </externalReferences>
  <definedNames>
    <definedName name="MethodPointer1" localSheetId="7">594298080</definedName>
    <definedName name="MethodPointer1" localSheetId="5">594298080</definedName>
    <definedName name="MethodPointer1" localSheetId="6">594298080</definedName>
    <definedName name="MethodPointer1" localSheetId="11">541966848</definedName>
    <definedName name="MethodPointer1" localSheetId="9">541966848</definedName>
    <definedName name="MethodPointer1" localSheetId="8">541966848</definedName>
    <definedName name="MethodPointer1" localSheetId="10">541966848</definedName>
    <definedName name="MethodPointer1" localSheetId="15">593035040</definedName>
    <definedName name="MethodPointer1" localSheetId="13">593035040</definedName>
    <definedName name="MethodPointer1" localSheetId="12">593035040</definedName>
    <definedName name="MethodPointer1" localSheetId="14">593035040</definedName>
    <definedName name="MethodPointer1">310403632</definedName>
    <definedName name="MethodPointer2">607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F16" i="1"/>
  <c r="F17" i="1"/>
  <c r="F14" i="1"/>
  <c r="B2" i="20"/>
  <c r="F2" i="20"/>
  <c r="G2" i="20" s="1"/>
  <c r="B3" i="20"/>
  <c r="F3" i="20"/>
  <c r="G3" i="20"/>
  <c r="B4" i="20"/>
  <c r="F4" i="20"/>
  <c r="G4" i="20" s="1"/>
  <c r="B5" i="20"/>
  <c r="F5" i="20"/>
  <c r="G5" i="20" s="1"/>
  <c r="H8" i="20"/>
  <c r="B9" i="20"/>
  <c r="G9" i="20"/>
  <c r="H9" i="20"/>
  <c r="H10" i="20"/>
  <c r="H11" i="20"/>
  <c r="I9" i="20" l="1"/>
  <c r="G10" i="20"/>
  <c r="B10" i="20" s="1"/>
  <c r="H4" i="20"/>
  <c r="I10" i="20"/>
  <c r="G8" i="20"/>
  <c r="I8" i="20" s="1"/>
  <c r="H2" i="20"/>
  <c r="H3" i="20"/>
  <c r="H5" i="20"/>
  <c r="G11" i="20"/>
  <c r="I11" i="20" s="1"/>
  <c r="J4" i="20" l="1"/>
  <c r="I4" i="20"/>
  <c r="B8" i="20"/>
  <c r="B11" i="20"/>
  <c r="F7" i="1"/>
  <c r="F8" i="1"/>
  <c r="F9" i="1"/>
  <c r="F6" i="1"/>
  <c r="C8" i="20" l="1"/>
  <c r="C9" i="20"/>
  <c r="C11" i="20"/>
  <c r="C10" i="20"/>
  <c r="F11" i="1"/>
  <c r="F12" i="1"/>
  <c r="F13" i="1"/>
  <c r="F10" i="1"/>
  <c r="B2" i="19"/>
  <c r="B8" i="19" s="1"/>
  <c r="C8" i="19" s="1"/>
  <c r="E2" i="19"/>
  <c r="F2" i="19" s="1"/>
  <c r="F8" i="19" s="1"/>
  <c r="H2" i="19"/>
  <c r="I2" i="19"/>
  <c r="J2" i="19"/>
  <c r="B3" i="19"/>
  <c r="E3" i="19"/>
  <c r="F3" i="19" s="1"/>
  <c r="F9" i="19" s="1"/>
  <c r="H3" i="19"/>
  <c r="I3" i="19"/>
  <c r="J3" i="19" s="1"/>
  <c r="B4" i="19"/>
  <c r="E4" i="19"/>
  <c r="F4" i="19"/>
  <c r="H4" i="19"/>
  <c r="I4" i="19" s="1"/>
  <c r="B5" i="19"/>
  <c r="E5" i="19"/>
  <c r="F5" i="19"/>
  <c r="H5" i="19"/>
  <c r="I5" i="19" s="1"/>
  <c r="J5" i="19" s="1"/>
  <c r="G8" i="19"/>
  <c r="G9" i="19"/>
  <c r="G10" i="19"/>
  <c r="G11" i="19"/>
  <c r="H8" i="19" l="1"/>
  <c r="D10" i="20"/>
  <c r="E10" i="20"/>
  <c r="F11" i="19"/>
  <c r="H11" i="19" s="1"/>
  <c r="H9" i="19"/>
  <c r="B9" i="19"/>
  <c r="C9" i="19" s="1"/>
  <c r="B11" i="19"/>
  <c r="C11" i="19" s="1"/>
  <c r="J4" i="19"/>
  <c r="K4" i="19" s="1"/>
  <c r="F10" i="19"/>
  <c r="H10" i="19" s="1"/>
  <c r="L4" i="19" l="1"/>
  <c r="B10" i="19"/>
  <c r="C10" i="19" s="1"/>
  <c r="C14" i="19" s="1"/>
  <c r="D14" i="19" l="1"/>
  <c r="B2" i="18" l="1"/>
  <c r="E2" i="18"/>
  <c r="F2" i="18"/>
  <c r="O2" i="18"/>
  <c r="Q2" i="18"/>
  <c r="B3" i="18"/>
  <c r="E3" i="18"/>
  <c r="F3" i="18"/>
  <c r="O3" i="18"/>
  <c r="Q3" i="18"/>
  <c r="B4" i="18"/>
  <c r="E4" i="18"/>
  <c r="F4" i="18" s="1"/>
  <c r="F10" i="18" s="1"/>
  <c r="O4" i="18"/>
  <c r="Q4" i="18"/>
  <c r="B5" i="18"/>
  <c r="E5" i="18"/>
  <c r="F5" i="18" s="1"/>
  <c r="F11" i="18" s="1"/>
  <c r="F8" i="18"/>
  <c r="G8" i="18"/>
  <c r="J2" i="18" s="1"/>
  <c r="F9" i="18"/>
  <c r="F13" i="18"/>
  <c r="G13" i="18" s="1"/>
  <c r="F14" i="18"/>
  <c r="G14" i="18" s="1"/>
  <c r="F15" i="18"/>
  <c r="F16" i="18"/>
  <c r="B18" i="18"/>
  <c r="C18" i="18" s="1"/>
  <c r="B9" i="18" l="1"/>
  <c r="B8" i="18"/>
  <c r="C8" i="18" s="1"/>
  <c r="G16" i="18"/>
  <c r="B11" i="18"/>
  <c r="C11" i="18" s="1"/>
  <c r="G11" i="18"/>
  <c r="B10" i="18"/>
  <c r="C10" i="18" s="1"/>
  <c r="G10" i="18"/>
  <c r="G15" i="18"/>
  <c r="G9" i="18"/>
  <c r="C9" i="18" l="1"/>
  <c r="C15" i="18" s="1"/>
  <c r="B20" i="18"/>
  <c r="C20" i="18" s="1"/>
  <c r="J4" i="18"/>
  <c r="D15" i="18"/>
  <c r="B21" i="18"/>
  <c r="C21" i="18" s="1"/>
  <c r="J5" i="18"/>
  <c r="B19" i="18"/>
  <c r="C19" i="18" s="1"/>
  <c r="J3" i="18"/>
  <c r="L4" i="18" l="1"/>
  <c r="K4" i="18"/>
  <c r="D20" i="18"/>
  <c r="E20" i="18"/>
  <c r="C3" i="17" l="1"/>
  <c r="D3" i="17" s="1"/>
  <c r="E3" i="17" s="1"/>
  <c r="C4" i="17"/>
  <c r="D4" i="17" s="1"/>
  <c r="E4" i="17" s="1"/>
  <c r="C5" i="17"/>
  <c r="D5" i="17"/>
  <c r="E5" i="17" s="1"/>
  <c r="D6" i="17"/>
  <c r="E6" i="17"/>
  <c r="C9" i="17"/>
  <c r="D9" i="17" s="1"/>
  <c r="E9" i="17" s="1"/>
  <c r="C10" i="17"/>
  <c r="D10" i="17" s="1"/>
  <c r="E10" i="17" s="1"/>
  <c r="C11" i="17"/>
  <c r="D11" i="17"/>
  <c r="E11" i="17"/>
  <c r="C12" i="17"/>
  <c r="D12" i="17"/>
  <c r="E12" i="17" s="1"/>
  <c r="H9" i="17" s="1"/>
  <c r="I9" i="17" s="1"/>
  <c r="BO27" i="15"/>
  <c r="BO28" i="15"/>
  <c r="BO29" i="15" s="1"/>
  <c r="BK27" i="14"/>
  <c r="BK28" i="14" s="1"/>
  <c r="H8" i="17" l="1"/>
  <c r="I8" i="17" s="1"/>
  <c r="H6" i="17"/>
  <c r="I6" i="17" s="1"/>
  <c r="H7" i="17"/>
  <c r="I7" i="17" s="1"/>
  <c r="BO30" i="15"/>
  <c r="BO31" i="15" s="1"/>
  <c r="BO32" i="15" s="1"/>
  <c r="BO33" i="15" s="1"/>
  <c r="BO34" i="15" s="1"/>
  <c r="BO35" i="15" s="1"/>
  <c r="BO36" i="15" s="1"/>
  <c r="BO37" i="15" s="1"/>
  <c r="BO38" i="15" s="1"/>
  <c r="BO39" i="15" s="1"/>
  <c r="BO40" i="15" s="1"/>
  <c r="BO41" i="15" s="1"/>
  <c r="BO42" i="15" s="1"/>
  <c r="BO43" i="15" s="1"/>
  <c r="BO44" i="15" s="1"/>
  <c r="BO45" i="15" s="1"/>
  <c r="BO46" i="15" s="1"/>
  <c r="BO47" i="15" s="1"/>
  <c r="BO48" i="15" s="1"/>
  <c r="BO49" i="15" s="1"/>
  <c r="BO50" i="15" s="1"/>
  <c r="BO51" i="15" s="1"/>
  <c r="BO52" i="15" s="1"/>
  <c r="BO53" i="15" s="1"/>
  <c r="BO54" i="15" s="1"/>
  <c r="BO55" i="15" s="1"/>
  <c r="BO56" i="15" s="1"/>
  <c r="BO57" i="15" s="1"/>
  <c r="BO58" i="15" s="1"/>
  <c r="BO59" i="15" s="1"/>
  <c r="BO60" i="15" s="1"/>
  <c r="BO61" i="15" s="1"/>
  <c r="BO62" i="15" s="1"/>
  <c r="BO63" i="15" s="1"/>
  <c r="BO64" i="15" s="1"/>
  <c r="BO65" i="15" s="1"/>
  <c r="BO66" i="15" s="1"/>
  <c r="BO67" i="15" s="1"/>
  <c r="BO68" i="15" s="1"/>
  <c r="BO69" i="15" s="1"/>
  <c r="BO70" i="15" s="1"/>
  <c r="BO71" i="15" s="1"/>
  <c r="BO72" i="15" s="1"/>
  <c r="BO73" i="15" s="1"/>
  <c r="BO74" i="15" s="1"/>
  <c r="BO75" i="15" s="1"/>
  <c r="BO76" i="15" s="1"/>
  <c r="BO77" i="15" s="1"/>
  <c r="BO78" i="15" s="1"/>
  <c r="BO79" i="15" s="1"/>
  <c r="BO80" i="15" s="1"/>
  <c r="BO81" i="15" s="1"/>
  <c r="BO82" i="15" s="1"/>
  <c r="BO83" i="15" s="1"/>
  <c r="BO84" i="15" s="1"/>
  <c r="BO85" i="15" s="1"/>
  <c r="BO86" i="15" s="1"/>
  <c r="BQ24" i="15"/>
  <c r="BL24" i="14"/>
  <c r="BM23" i="14" s="1"/>
  <c r="BM22" i="14" s="1"/>
  <c r="BK29" i="14"/>
  <c r="BK30" i="14" s="1"/>
  <c r="BK31" i="14" s="1"/>
  <c r="BK32" i="14" s="1"/>
  <c r="BK33" i="14" s="1"/>
  <c r="BK34" i="14" s="1"/>
  <c r="BK35" i="14" s="1"/>
  <c r="BK36" i="14" s="1"/>
  <c r="BK37" i="14" s="1"/>
  <c r="BK38" i="14" s="1"/>
  <c r="BK39" i="14" s="1"/>
  <c r="BK40" i="14" s="1"/>
  <c r="BK41" i="14" s="1"/>
  <c r="BK42" i="14" s="1"/>
  <c r="BK43" i="14" s="1"/>
  <c r="BK44" i="14" s="1"/>
  <c r="BK45" i="14" s="1"/>
  <c r="BK46" i="14" s="1"/>
  <c r="BK47" i="14" s="1"/>
  <c r="BK48" i="14" s="1"/>
  <c r="BK49" i="14" s="1"/>
  <c r="BK50" i="14" s="1"/>
  <c r="BK51" i="14" s="1"/>
  <c r="BK52" i="14" s="1"/>
  <c r="BK53" i="14" s="1"/>
  <c r="BK54" i="14" s="1"/>
  <c r="BK55" i="14" s="1"/>
  <c r="BK56" i="14" s="1"/>
  <c r="BK57" i="14" s="1"/>
  <c r="BK58" i="14" s="1"/>
  <c r="BK59" i="14" s="1"/>
  <c r="BK60" i="14" s="1"/>
  <c r="BK61" i="14" s="1"/>
  <c r="BK62" i="14" s="1"/>
  <c r="BK63" i="14" s="1"/>
  <c r="BK64" i="14" s="1"/>
  <c r="BK65" i="14" s="1"/>
  <c r="BK66" i="14" s="1"/>
  <c r="BK67" i="14" s="1"/>
  <c r="BK68" i="14" s="1"/>
  <c r="BK69" i="14" s="1"/>
  <c r="BK70" i="14" s="1"/>
  <c r="BK71" i="14" s="1"/>
  <c r="BK72" i="14" s="1"/>
  <c r="BK73" i="14" s="1"/>
  <c r="BK74" i="14" s="1"/>
  <c r="BK75" i="14" s="1"/>
  <c r="BK76" i="14" s="1"/>
  <c r="BK77" i="14" s="1"/>
  <c r="BK78" i="14" s="1"/>
  <c r="BK79" i="14" s="1"/>
  <c r="BK80" i="14" s="1"/>
  <c r="BK81" i="14" s="1"/>
  <c r="BK82" i="14" s="1"/>
  <c r="BK83" i="14" s="1"/>
  <c r="BK84" i="14" s="1"/>
  <c r="BK85" i="14" s="1"/>
  <c r="BK86" i="14" s="1"/>
  <c r="BM24" i="14"/>
  <c r="BO24" i="14"/>
  <c r="BN24" i="14"/>
  <c r="BO23" i="14" s="1"/>
  <c r="BO22" i="14" s="1"/>
  <c r="BP24" i="15" l="1"/>
  <c r="BQ23" i="15" s="1"/>
  <c r="BQ22" i="15" s="1"/>
  <c r="BR24" i="15"/>
  <c r="BS24" i="15"/>
  <c r="BS23" i="15" l="1"/>
  <c r="BS22" i="15" s="1"/>
  <c r="C2" i="13" l="1"/>
  <c r="D2" i="13"/>
  <c r="E2" i="13" s="1"/>
  <c r="C3" i="13"/>
  <c r="D3" i="13" s="1"/>
  <c r="C4" i="13"/>
  <c r="D4" i="13" s="1"/>
  <c r="E4" i="13" s="1"/>
  <c r="C5" i="13"/>
  <c r="D5" i="13" s="1"/>
  <c r="C8" i="13"/>
  <c r="D8" i="13"/>
  <c r="E8" i="13" s="1"/>
  <c r="C9" i="13"/>
  <c r="D9" i="13"/>
  <c r="E9" i="13" s="1"/>
  <c r="C10" i="13"/>
  <c r="D10" i="13" s="1"/>
  <c r="E10" i="13" s="1"/>
  <c r="C11" i="13"/>
  <c r="D11" i="13"/>
  <c r="E11" i="13"/>
  <c r="S27" i="11"/>
  <c r="O27" i="10"/>
  <c r="O28" i="10"/>
  <c r="O29" i="10" s="1"/>
  <c r="O30" i="10" s="1"/>
  <c r="O31" i="10" s="1"/>
  <c r="O32" i="10" s="1"/>
  <c r="O33" i="10" s="1"/>
  <c r="O34" i="10" s="1"/>
  <c r="O35" i="10" s="1"/>
  <c r="O36" i="10" s="1"/>
  <c r="O37" i="10" s="1"/>
  <c r="O38" i="10" s="1"/>
  <c r="O39" i="10" s="1"/>
  <c r="O40" i="10" s="1"/>
  <c r="O41" i="10" s="1"/>
  <c r="O42" i="10" s="1"/>
  <c r="O43" i="10" s="1"/>
  <c r="O44" i="10" s="1"/>
  <c r="O45" i="10" s="1"/>
  <c r="O46" i="10" s="1"/>
  <c r="O47" i="10" s="1"/>
  <c r="O48" i="10" s="1"/>
  <c r="O49" i="10" s="1"/>
  <c r="O50" i="10" s="1"/>
  <c r="O51" i="10" s="1"/>
  <c r="O52" i="10" s="1"/>
  <c r="O53" i="10" s="1"/>
  <c r="O54" i="10" s="1"/>
  <c r="O55" i="10" s="1"/>
  <c r="O56" i="10" s="1"/>
  <c r="O57" i="10" s="1"/>
  <c r="O58" i="10" s="1"/>
  <c r="O59" i="10" s="1"/>
  <c r="O60" i="10" s="1"/>
  <c r="O61" i="10" s="1"/>
  <c r="O62" i="10" s="1"/>
  <c r="O63" i="10" s="1"/>
  <c r="O64" i="10" s="1"/>
  <c r="O65" i="10" s="1"/>
  <c r="O66" i="10" s="1"/>
  <c r="O67" i="10" s="1"/>
  <c r="O68" i="10" s="1"/>
  <c r="O69" i="10" s="1"/>
  <c r="O70" i="10" s="1"/>
  <c r="O71" i="10" s="1"/>
  <c r="O72" i="10" s="1"/>
  <c r="O73" i="10" s="1"/>
  <c r="O74" i="10" s="1"/>
  <c r="O75" i="10" s="1"/>
  <c r="O76" i="10" s="1"/>
  <c r="O77" i="10" s="1"/>
  <c r="O78" i="10" s="1"/>
  <c r="O79" i="10" s="1"/>
  <c r="O80" i="10" s="1"/>
  <c r="O81" i="10" s="1"/>
  <c r="O82" i="10" s="1"/>
  <c r="O83" i="10" s="1"/>
  <c r="O84" i="10" s="1"/>
  <c r="O85" i="10" s="1"/>
  <c r="O86" i="10" s="1"/>
  <c r="O87" i="10" s="1"/>
  <c r="O88" i="10" s="1"/>
  <c r="O89" i="10" s="1"/>
  <c r="O90" i="10" s="1"/>
  <c r="O91" i="10" s="1"/>
  <c r="O92" i="10" s="1"/>
  <c r="O93" i="10" s="1"/>
  <c r="O94" i="10" s="1"/>
  <c r="O95" i="10" s="1"/>
  <c r="O96" i="10" s="1"/>
  <c r="O97" i="10" s="1"/>
  <c r="O98" i="10" s="1"/>
  <c r="O99" i="10" s="1"/>
  <c r="O100" i="10" s="1"/>
  <c r="O101" i="10" s="1"/>
  <c r="O102" i="10" s="1"/>
  <c r="O103" i="10" s="1"/>
  <c r="O104" i="10" s="1"/>
  <c r="O105" i="10" s="1"/>
  <c r="O106" i="10" s="1"/>
  <c r="O107" i="10" s="1"/>
  <c r="O108" i="10" s="1"/>
  <c r="O109" i="10" s="1"/>
  <c r="O110" i="10" s="1"/>
  <c r="O111" i="10" s="1"/>
  <c r="O112" i="10" s="1"/>
  <c r="O113" i="10" s="1"/>
  <c r="O114" i="10" s="1"/>
  <c r="O115" i="10" s="1"/>
  <c r="O116" i="10" s="1"/>
  <c r="O117" i="10" s="1"/>
  <c r="O118" i="10" s="1"/>
  <c r="O119" i="10" s="1"/>
  <c r="O120" i="10" s="1"/>
  <c r="O121" i="10" s="1"/>
  <c r="O122" i="10" s="1"/>
  <c r="O123" i="10" s="1"/>
  <c r="O124" i="10" s="1"/>
  <c r="O125" i="10" s="1"/>
  <c r="O126" i="10" s="1"/>
  <c r="O127" i="10" s="1"/>
  <c r="O128" i="10" s="1"/>
  <c r="O129" i="10" s="1"/>
  <c r="O130" i="10" s="1"/>
  <c r="O131" i="10" s="1"/>
  <c r="O132" i="10" s="1"/>
  <c r="O133" i="10" s="1"/>
  <c r="O134" i="10" s="1"/>
  <c r="O135" i="10" s="1"/>
  <c r="O136" i="10" s="1"/>
  <c r="O137" i="10" s="1"/>
  <c r="O138" i="10" s="1"/>
  <c r="O139" i="10" s="1"/>
  <c r="O140" i="10" s="1"/>
  <c r="O141" i="10" s="1"/>
  <c r="O142" i="10" s="1"/>
  <c r="O143" i="10" s="1"/>
  <c r="O144" i="10" s="1"/>
  <c r="O145" i="10" s="1"/>
  <c r="O146" i="10" s="1"/>
  <c r="F9" i="13" l="1"/>
  <c r="E5" i="13"/>
  <c r="G9" i="13" s="1"/>
  <c r="G6" i="13"/>
  <c r="G8" i="13"/>
  <c r="F7" i="13"/>
  <c r="E3" i="13"/>
  <c r="G7" i="13" s="1"/>
  <c r="F6" i="13"/>
  <c r="F8" i="13"/>
  <c r="S28" i="11"/>
  <c r="S29" i="11" s="1"/>
  <c r="S30" i="11" s="1"/>
  <c r="S31" i="11" s="1"/>
  <c r="S32" i="11" s="1"/>
  <c r="S33" i="11" s="1"/>
  <c r="S34" i="11" s="1"/>
  <c r="S35" i="11" s="1"/>
  <c r="S36" i="11" s="1"/>
  <c r="S37" i="11" s="1"/>
  <c r="S38" i="11" s="1"/>
  <c r="S39" i="11" s="1"/>
  <c r="S40" i="11" s="1"/>
  <c r="S41" i="11" s="1"/>
  <c r="S42" i="11" s="1"/>
  <c r="S43" i="11" s="1"/>
  <c r="S44" i="11" s="1"/>
  <c r="S45" i="11" s="1"/>
  <c r="S46" i="11" s="1"/>
  <c r="S47" i="11" s="1"/>
  <c r="S48" i="11" s="1"/>
  <c r="S49" i="11" s="1"/>
  <c r="S50" i="11" s="1"/>
  <c r="S51" i="11" s="1"/>
  <c r="S52" i="11" s="1"/>
  <c r="S53" i="11" s="1"/>
  <c r="S54" i="11" s="1"/>
  <c r="S55" i="11" s="1"/>
  <c r="S56" i="11" s="1"/>
  <c r="S57" i="11" s="1"/>
  <c r="S58" i="11" s="1"/>
  <c r="S59" i="11" s="1"/>
  <c r="S60" i="11" s="1"/>
  <c r="S61" i="11" s="1"/>
  <c r="S62" i="11" s="1"/>
  <c r="S63" i="11" s="1"/>
  <c r="S64" i="11" s="1"/>
  <c r="S65" i="11" s="1"/>
  <c r="S66" i="11" s="1"/>
  <c r="S67" i="11" s="1"/>
  <c r="S68" i="11" s="1"/>
  <c r="S69" i="11" s="1"/>
  <c r="S70" i="11" s="1"/>
  <c r="S71" i="11" s="1"/>
  <c r="S72" i="11" s="1"/>
  <c r="S73" i="11" s="1"/>
  <c r="S74" i="11" s="1"/>
  <c r="S75" i="11" s="1"/>
  <c r="S76" i="11" s="1"/>
  <c r="S77" i="11" s="1"/>
  <c r="S78" i="11" s="1"/>
  <c r="S79" i="11" s="1"/>
  <c r="S80" i="11" s="1"/>
  <c r="S81" i="11" s="1"/>
  <c r="S82" i="11" s="1"/>
  <c r="S83" i="11" s="1"/>
  <c r="S84" i="11" s="1"/>
  <c r="S85" i="11" s="1"/>
  <c r="S86" i="11" s="1"/>
  <c r="S87" i="11" s="1"/>
  <c r="S88" i="11" s="1"/>
  <c r="S89" i="11" s="1"/>
  <c r="S90" i="11" s="1"/>
  <c r="S91" i="11" s="1"/>
  <c r="S92" i="11" s="1"/>
  <c r="S93" i="11" s="1"/>
  <c r="S94" i="11" s="1"/>
  <c r="S95" i="11" s="1"/>
  <c r="S96" i="11" s="1"/>
  <c r="S97" i="11" s="1"/>
  <c r="S98" i="11" s="1"/>
  <c r="S99" i="11" s="1"/>
  <c r="S100" i="11" s="1"/>
  <c r="S101" i="11" s="1"/>
  <c r="S102" i="11" s="1"/>
  <c r="S103" i="11" s="1"/>
  <c r="S104" i="11" s="1"/>
  <c r="S105" i="11" s="1"/>
  <c r="S106" i="11" s="1"/>
  <c r="S107" i="11" s="1"/>
  <c r="S108" i="11" s="1"/>
  <c r="S109" i="11" s="1"/>
  <c r="S110" i="11" s="1"/>
  <c r="S111" i="11" s="1"/>
  <c r="S112" i="11" s="1"/>
  <c r="S113" i="11" s="1"/>
  <c r="S114" i="11" s="1"/>
  <c r="S115" i="11" s="1"/>
  <c r="S116" i="11" s="1"/>
  <c r="S117" i="11" s="1"/>
  <c r="S118" i="11" s="1"/>
  <c r="S119" i="11" s="1"/>
  <c r="S120" i="11" s="1"/>
  <c r="S121" i="11" s="1"/>
  <c r="S122" i="11" s="1"/>
  <c r="S123" i="11" s="1"/>
  <c r="S124" i="11" s="1"/>
  <c r="S125" i="11" s="1"/>
  <c r="S126" i="11" s="1"/>
  <c r="S127" i="11" s="1"/>
  <c r="S128" i="11" s="1"/>
  <c r="S129" i="11" s="1"/>
  <c r="S130" i="11" s="1"/>
  <c r="S131" i="11" s="1"/>
  <c r="S132" i="11" s="1"/>
  <c r="S133" i="11" s="1"/>
  <c r="S134" i="11" s="1"/>
  <c r="S135" i="11" s="1"/>
  <c r="S136" i="11" s="1"/>
  <c r="S137" i="11" s="1"/>
  <c r="S138" i="11" s="1"/>
  <c r="S139" i="11" s="1"/>
  <c r="S140" i="11" s="1"/>
  <c r="S141" i="11" s="1"/>
  <c r="S142" i="11" s="1"/>
  <c r="S143" i="11" s="1"/>
  <c r="S144" i="11" s="1"/>
  <c r="S145" i="11" s="1"/>
  <c r="S146" i="11" s="1"/>
  <c r="R24" i="10"/>
  <c r="Q24" i="10"/>
  <c r="P24" i="10"/>
  <c r="S24" i="10"/>
  <c r="W24" i="11" l="1"/>
  <c r="T24" i="11"/>
  <c r="U23" i="11" s="1"/>
  <c r="U24" i="11"/>
  <c r="V24" i="11"/>
  <c r="W23" i="11" s="1"/>
  <c r="Q23" i="10"/>
  <c r="S23" i="10"/>
  <c r="C2" i="9" l="1"/>
  <c r="D2" i="9"/>
  <c r="E2" i="9" s="1"/>
  <c r="C3" i="9"/>
  <c r="D3" i="9"/>
  <c r="E3" i="9" s="1"/>
  <c r="C4" i="9"/>
  <c r="D4" i="9"/>
  <c r="E4" i="9" s="1"/>
  <c r="H7" i="9" s="1"/>
  <c r="C5" i="9"/>
  <c r="D5" i="9" s="1"/>
  <c r="C8" i="9"/>
  <c r="D8" i="9" s="1"/>
  <c r="C9" i="9"/>
  <c r="D9" i="9" s="1"/>
  <c r="C10" i="9"/>
  <c r="D10" i="9" s="1"/>
  <c r="E10" i="9" s="1"/>
  <c r="C11" i="9"/>
  <c r="D11" i="9"/>
  <c r="E11" i="9" s="1"/>
  <c r="AE27" i="7"/>
  <c r="B4" i="6"/>
  <c r="B5" i="6"/>
  <c r="B6" i="6" s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60" i="6" s="1"/>
  <c r="B61" i="6" s="1"/>
  <c r="B62" i="6" s="1"/>
  <c r="B63" i="6" s="1"/>
  <c r="B64" i="6" s="1"/>
  <c r="B65" i="6" s="1"/>
  <c r="B66" i="6" s="1"/>
  <c r="B67" i="6" s="1"/>
  <c r="B68" i="6" s="1"/>
  <c r="B69" i="6" s="1"/>
  <c r="B70" i="6" s="1"/>
  <c r="B71" i="6" s="1"/>
  <c r="E8" i="9" l="1"/>
  <c r="H5" i="9" s="1"/>
  <c r="G5" i="9"/>
  <c r="G8" i="9"/>
  <c r="E5" i="9"/>
  <c r="H8" i="9" s="1"/>
  <c r="E9" i="9"/>
  <c r="H6" i="9" s="1"/>
  <c r="G6" i="9"/>
  <c r="G7" i="9"/>
  <c r="AE28" i="7"/>
  <c r="AE29" i="7" s="1"/>
  <c r="AE30" i="7" s="1"/>
  <c r="AE31" i="7" s="1"/>
  <c r="AE32" i="7" s="1"/>
  <c r="AE33" i="7" s="1"/>
  <c r="AE34" i="7" s="1"/>
  <c r="AE35" i="7" s="1"/>
  <c r="AE36" i="7" s="1"/>
  <c r="AE37" i="7" s="1"/>
  <c r="AE38" i="7" s="1"/>
  <c r="AE39" i="7" s="1"/>
  <c r="AE40" i="7" s="1"/>
  <c r="AE41" i="7" s="1"/>
  <c r="AE42" i="7" s="1"/>
  <c r="AE43" i="7" s="1"/>
  <c r="AE44" i="7" s="1"/>
  <c r="AE45" i="7" s="1"/>
  <c r="AE46" i="7" s="1"/>
  <c r="AE47" i="7" s="1"/>
  <c r="AE48" i="7" s="1"/>
  <c r="AE49" i="7" s="1"/>
  <c r="AE50" i="7" s="1"/>
  <c r="AE51" i="7" s="1"/>
  <c r="AE52" i="7" s="1"/>
  <c r="AE53" i="7" s="1"/>
  <c r="AE54" i="7" s="1"/>
  <c r="AE55" i="7" s="1"/>
  <c r="AE56" i="7" s="1"/>
  <c r="AE57" i="7" s="1"/>
  <c r="AE58" i="7" s="1"/>
  <c r="AE59" i="7" s="1"/>
  <c r="AE60" i="7" s="1"/>
  <c r="AE61" i="7" s="1"/>
  <c r="AE62" i="7" s="1"/>
  <c r="AE63" i="7" s="1"/>
  <c r="AE64" i="7" s="1"/>
  <c r="AE65" i="7" s="1"/>
  <c r="AE66" i="7" s="1"/>
  <c r="AE67" i="7" s="1"/>
  <c r="AE68" i="7" s="1"/>
  <c r="AE69" i="7" s="1"/>
  <c r="AE70" i="7" s="1"/>
  <c r="AE71" i="7" s="1"/>
  <c r="AE72" i="7" s="1"/>
  <c r="AE73" i="7" s="1"/>
  <c r="AE74" i="7" s="1"/>
  <c r="AE75" i="7" s="1"/>
  <c r="AE76" i="7" s="1"/>
  <c r="AE77" i="7" s="1"/>
  <c r="AE78" i="7" s="1"/>
  <c r="AE79" i="7" s="1"/>
  <c r="AE80" i="7" s="1"/>
  <c r="AE81" i="7" s="1"/>
  <c r="AE82" i="7" s="1"/>
  <c r="AE83" i="7" s="1"/>
  <c r="AE84" i="7" s="1"/>
  <c r="AE85" i="7" s="1"/>
  <c r="AE86" i="7" s="1"/>
  <c r="AE87" i="7" s="1"/>
  <c r="AE88" i="7" s="1"/>
  <c r="AE89" i="7" s="1"/>
  <c r="AE90" i="7" s="1"/>
  <c r="AE91" i="7" s="1"/>
  <c r="AE92" i="7" s="1"/>
  <c r="AE93" i="7" s="1"/>
  <c r="AE94" i="7" s="1"/>
  <c r="AG24" i="7"/>
  <c r="G2" i="6"/>
  <c r="J2" i="6"/>
  <c r="I2" i="6"/>
  <c r="J4" i="6" s="1"/>
  <c r="H2" i="6"/>
  <c r="AH24" i="7" l="1"/>
  <c r="AI23" i="7" s="1"/>
  <c r="AI24" i="7"/>
  <c r="AF24" i="7"/>
  <c r="AG23" i="7" s="1"/>
  <c r="H4" i="6"/>
  <c r="C2" i="5" l="1"/>
  <c r="D2" i="5"/>
  <c r="E2" i="5" s="1"/>
  <c r="C3" i="5"/>
  <c r="D3" i="5" s="1"/>
  <c r="E3" i="5" s="1"/>
  <c r="H6" i="5" s="1"/>
  <c r="F11" i="4" s="1"/>
  <c r="G11" i="4" s="1"/>
  <c r="C4" i="5"/>
  <c r="D4" i="5"/>
  <c r="E4" i="5" s="1"/>
  <c r="H7" i="5" s="1"/>
  <c r="F12" i="4" s="1"/>
  <c r="G12" i="4" s="1"/>
  <c r="C5" i="5"/>
  <c r="E5" i="5"/>
  <c r="C8" i="5"/>
  <c r="D8" i="5" s="1"/>
  <c r="E8" i="5" s="1"/>
  <c r="C9" i="5"/>
  <c r="D9" i="5" s="1"/>
  <c r="E9" i="5" s="1"/>
  <c r="C10" i="5"/>
  <c r="D10" i="5"/>
  <c r="E10" i="5"/>
  <c r="C11" i="5"/>
  <c r="D11" i="5" s="1"/>
  <c r="E11" i="5" s="1"/>
  <c r="H8" i="5" s="1"/>
  <c r="F13" i="4" s="1"/>
  <c r="G13" i="4" s="1"/>
  <c r="B4" i="4"/>
  <c r="E4" i="4"/>
  <c r="F4" i="4" s="1"/>
  <c r="E11" i="4" s="1"/>
  <c r="H4" i="4"/>
  <c r="B5" i="4"/>
  <c r="E5" i="4"/>
  <c r="F5" i="4"/>
  <c r="E12" i="4" s="1"/>
  <c r="H5" i="4"/>
  <c r="I5" i="4" s="1"/>
  <c r="B6" i="4"/>
  <c r="E6" i="4"/>
  <c r="F6" i="4"/>
  <c r="E13" i="4" s="1"/>
  <c r="H6" i="4"/>
  <c r="I6" i="4"/>
  <c r="B7" i="4"/>
  <c r="E7" i="4"/>
  <c r="F7" i="4"/>
  <c r="H7" i="4"/>
  <c r="I4" i="4" s="1"/>
  <c r="I7" i="4"/>
  <c r="E10" i="4"/>
  <c r="G27" i="3"/>
  <c r="C27" i="2"/>
  <c r="H5" i="5" l="1"/>
  <c r="F10" i="4" s="1"/>
  <c r="G10" i="4" s="1"/>
  <c r="H10" i="4"/>
  <c r="H11" i="4"/>
  <c r="H13" i="4"/>
  <c r="H12" i="4"/>
  <c r="K5" i="4"/>
  <c r="J5" i="4"/>
  <c r="G28" i="3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C28" i="2"/>
  <c r="J24" i="3" l="1"/>
  <c r="H24" i="3"/>
  <c r="I24" i="3"/>
  <c r="K24" i="3"/>
  <c r="C29" i="2"/>
  <c r="I23" i="3" l="1"/>
  <c r="K23" i="3"/>
  <c r="C30" i="2"/>
  <c r="C31" i="2" l="1"/>
  <c r="C32" i="2" l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C50" i="2" s="1"/>
  <c r="C51" i="2" s="1"/>
  <c r="C52" i="2" s="1"/>
  <c r="C53" i="2" s="1"/>
  <c r="C54" i="2" s="1"/>
  <c r="C55" i="2" s="1"/>
  <c r="C56" i="2" s="1"/>
  <c r="C57" i="2" s="1"/>
  <c r="C58" i="2" s="1"/>
  <c r="C59" i="2" s="1"/>
  <c r="C60" i="2" s="1"/>
  <c r="C61" i="2" s="1"/>
  <c r="C62" i="2" s="1"/>
  <c r="C63" i="2" s="1"/>
  <c r="C64" i="2" s="1"/>
  <c r="C65" i="2" s="1"/>
  <c r="C66" i="2" s="1"/>
  <c r="C67" i="2" s="1"/>
  <c r="C68" i="2" s="1"/>
  <c r="C69" i="2" s="1"/>
  <c r="C70" i="2" s="1"/>
  <c r="C71" i="2" s="1"/>
  <c r="C72" i="2" s="1"/>
  <c r="C73" i="2" s="1"/>
  <c r="C74" i="2" s="1"/>
  <c r="C75" i="2" s="1"/>
  <c r="C76" i="2" s="1"/>
  <c r="C77" i="2" s="1"/>
  <c r="C78" i="2" s="1"/>
  <c r="C79" i="2" s="1"/>
  <c r="C80" i="2" s="1"/>
  <c r="C81" i="2" s="1"/>
  <c r="C82" i="2" s="1"/>
  <c r="C83" i="2" s="1"/>
  <c r="C84" i="2" s="1"/>
  <c r="C85" i="2" s="1"/>
  <c r="C86" i="2" s="1"/>
  <c r="C87" i="2" s="1"/>
  <c r="C88" i="2" s="1"/>
  <c r="C89" i="2" s="1"/>
  <c r="C90" i="2" s="1"/>
  <c r="C91" i="2" s="1"/>
  <c r="C92" i="2" s="1"/>
  <c r="C93" i="2" s="1"/>
  <c r="C94" i="2" s="1"/>
  <c r="C95" i="2" s="1"/>
  <c r="C96" i="2" s="1"/>
  <c r="C97" i="2" s="1"/>
  <c r="C98" i="2" s="1"/>
  <c r="C99" i="2" s="1"/>
  <c r="C100" i="2" s="1"/>
  <c r="C101" i="2" s="1"/>
  <c r="C102" i="2" s="1"/>
  <c r="C103" i="2" s="1"/>
  <c r="C104" i="2" s="1"/>
  <c r="C105" i="2" s="1"/>
  <c r="C106" i="2" s="1"/>
  <c r="C107" i="2" s="1"/>
  <c r="C108" i="2" s="1"/>
  <c r="C109" i="2" s="1"/>
  <c r="C110" i="2" s="1"/>
  <c r="C111" i="2" s="1"/>
  <c r="C112" i="2" s="1"/>
  <c r="C113" i="2" s="1"/>
  <c r="C114" i="2" s="1"/>
  <c r="C115" i="2" s="1"/>
  <c r="C116" i="2" s="1"/>
  <c r="C117" i="2" s="1"/>
  <c r="C118" i="2" s="1"/>
  <c r="C119" i="2" s="1"/>
  <c r="C120" i="2" s="1"/>
  <c r="C121" i="2" s="1"/>
  <c r="C122" i="2" s="1"/>
  <c r="C123" i="2" s="1"/>
  <c r="C124" i="2" s="1"/>
  <c r="C125" i="2" s="1"/>
  <c r="C126" i="2" s="1"/>
  <c r="C127" i="2" s="1"/>
  <c r="C128" i="2" s="1"/>
  <c r="C129" i="2" s="1"/>
  <c r="C130" i="2" s="1"/>
  <c r="C131" i="2" s="1"/>
  <c r="C132" i="2" s="1"/>
  <c r="C133" i="2" s="1"/>
  <c r="C134" i="2" s="1"/>
  <c r="C135" i="2" s="1"/>
  <c r="C136" i="2" s="1"/>
  <c r="C137" i="2" s="1"/>
  <c r="C138" i="2" s="1"/>
  <c r="C139" i="2" s="1"/>
  <c r="C140" i="2" s="1"/>
  <c r="C141" i="2" s="1"/>
  <c r="C142" i="2" s="1"/>
  <c r="C143" i="2" s="1"/>
  <c r="C144" i="2" s="1"/>
  <c r="C145" i="2" s="1"/>
  <c r="C146" i="2" s="1"/>
  <c r="E24" i="2" l="1"/>
  <c r="F24" i="2"/>
  <c r="D24" i="2"/>
  <c r="E23" i="2" s="1"/>
  <c r="G24" i="2"/>
  <c r="G23" i="2" l="1"/>
  <c r="H14" i="1"/>
  <c r="D15" i="1"/>
  <c r="E15" i="1" s="1"/>
  <c r="D16" i="1"/>
  <c r="E16" i="1" s="1"/>
  <c r="D17" i="1"/>
  <c r="D14" i="1"/>
  <c r="C15" i="1"/>
  <c r="C33" i="1" s="1"/>
  <c r="C16" i="1"/>
  <c r="C34" i="1" s="1"/>
  <c r="C17" i="1"/>
  <c r="C35" i="1" s="1"/>
  <c r="C14" i="1"/>
  <c r="C32" i="1" s="1"/>
  <c r="H10" i="1"/>
  <c r="D11" i="1"/>
  <c r="D12" i="1"/>
  <c r="D13" i="1"/>
  <c r="D10" i="1"/>
  <c r="C11" i="1"/>
  <c r="C29" i="1" s="1"/>
  <c r="C12" i="1"/>
  <c r="C30" i="1" s="1"/>
  <c r="C13" i="1"/>
  <c r="C31" i="1" s="1"/>
  <c r="C10" i="1"/>
  <c r="C28" i="1" s="1"/>
  <c r="H6" i="1"/>
  <c r="E9" i="1"/>
  <c r="G9" i="1" s="1"/>
  <c r="D7" i="1"/>
  <c r="D8" i="1"/>
  <c r="D9" i="1"/>
  <c r="D6" i="1"/>
  <c r="C7" i="1"/>
  <c r="C25" i="1" s="1"/>
  <c r="D25" i="1" s="1"/>
  <c r="E25" i="1" s="1"/>
  <c r="C8" i="1"/>
  <c r="C26" i="1" s="1"/>
  <c r="C9" i="1"/>
  <c r="C27" i="1" s="1"/>
  <c r="D27" i="1" s="1"/>
  <c r="E27" i="1" s="1"/>
  <c r="C6" i="1"/>
  <c r="C24" i="1" s="1"/>
  <c r="D24" i="1" s="1"/>
  <c r="E24" i="1" s="1"/>
  <c r="F3" i="1"/>
  <c r="F4" i="1"/>
  <c r="F5" i="1"/>
  <c r="F2" i="1"/>
  <c r="H3" i="1" s="1"/>
  <c r="D3" i="1"/>
  <c r="D4" i="1"/>
  <c r="D5" i="1"/>
  <c r="D2" i="1"/>
  <c r="C3" i="1"/>
  <c r="C21" i="1" s="1"/>
  <c r="C4" i="1"/>
  <c r="C22" i="1" s="1"/>
  <c r="C5" i="1"/>
  <c r="C23" i="1" s="1"/>
  <c r="C2" i="1"/>
  <c r="C20" i="1" s="1"/>
  <c r="G16" i="1" l="1"/>
  <c r="E8" i="1"/>
  <c r="H9" i="1"/>
  <c r="G8" i="1"/>
  <c r="H7" i="1"/>
  <c r="D26" i="1"/>
  <c r="E26" i="1" s="1"/>
  <c r="G26" i="1" s="1"/>
  <c r="K22" i="1" s="1"/>
  <c r="E7" i="1"/>
  <c r="G7" i="1" s="1"/>
  <c r="H8" i="1"/>
  <c r="E13" i="1"/>
  <c r="D30" i="1"/>
  <c r="E30" i="1" s="1"/>
  <c r="D28" i="1"/>
  <c r="E28" i="1" s="1"/>
  <c r="D34" i="1"/>
  <c r="E34" i="1" s="1"/>
  <c r="D33" i="1"/>
  <c r="E33" i="1" s="1"/>
  <c r="G15" i="1"/>
  <c r="H15" i="1"/>
  <c r="H16" i="1"/>
  <c r="H17" i="1"/>
  <c r="D32" i="1"/>
  <c r="E32" i="1" s="1"/>
  <c r="E17" i="1"/>
  <c r="G17" i="1" s="1"/>
  <c r="D22" i="1"/>
  <c r="E22" i="1" s="1"/>
  <c r="D21" i="1"/>
  <c r="E21" i="1" s="1"/>
  <c r="D20" i="1"/>
  <c r="E20" i="1" s="1"/>
  <c r="G13" i="1"/>
  <c r="H12" i="1"/>
  <c r="H13" i="1"/>
  <c r="H11" i="1"/>
  <c r="H2" i="1"/>
  <c r="E12" i="1"/>
  <c r="G12" i="1" s="1"/>
  <c r="D23" i="1"/>
  <c r="E23" i="1" s="1"/>
  <c r="E5" i="1"/>
  <c r="G5" i="1" s="1"/>
  <c r="E11" i="1"/>
  <c r="G11" i="1" s="1"/>
  <c r="E3" i="1"/>
  <c r="G3" i="1" s="1"/>
  <c r="F26" i="1"/>
  <c r="J22" i="1" s="1"/>
  <c r="E6" i="1"/>
  <c r="G6" i="1" s="1"/>
  <c r="E14" i="1"/>
  <c r="G14" i="1" s="1"/>
  <c r="E2" i="1"/>
  <c r="G2" i="1" s="1"/>
  <c r="D31" i="1"/>
  <c r="E31" i="1" s="1"/>
  <c r="D35" i="1"/>
  <c r="E35" i="1" s="1"/>
  <c r="E4" i="1"/>
  <c r="G4" i="1" s="1"/>
  <c r="D29" i="1"/>
  <c r="E29" i="1" s="1"/>
  <c r="E10" i="1"/>
  <c r="G10" i="1"/>
  <c r="H5" i="1"/>
  <c r="H4" i="1"/>
  <c r="J4" i="1" s="1"/>
  <c r="I8" i="1" l="1"/>
  <c r="J8" i="1"/>
  <c r="G34" i="1"/>
  <c r="K24" i="1" s="1"/>
  <c r="I16" i="1"/>
  <c r="F34" i="1"/>
  <c r="J24" i="1" s="1"/>
  <c r="J16" i="1"/>
  <c r="I4" i="1"/>
  <c r="F22" i="1"/>
  <c r="J21" i="1" s="1"/>
  <c r="G22" i="1"/>
  <c r="K21" i="1" s="1"/>
  <c r="G30" i="1"/>
  <c r="K23" i="1" s="1"/>
  <c r="F30" i="1"/>
  <c r="J23" i="1" s="1"/>
  <c r="I12" i="1"/>
  <c r="J12" i="1"/>
</calcChain>
</file>

<file path=xl/sharedStrings.xml><?xml version="1.0" encoding="utf-8"?>
<sst xmlns="http://schemas.openxmlformats.org/spreadsheetml/2006/main" count="3944" uniqueCount="219">
  <si>
    <t>VCPO</t>
  </si>
  <si>
    <t>LdhA</t>
  </si>
  <si>
    <t>LacZ</t>
  </si>
  <si>
    <t>GapA</t>
  </si>
  <si>
    <t>untreated</t>
  </si>
  <si>
    <t>P1</t>
  </si>
  <si>
    <t>P2</t>
  </si>
  <si>
    <t>P3</t>
  </si>
  <si>
    <t>Protein amount assay</t>
  </si>
  <si>
    <t>%</t>
  </si>
  <si>
    <t>Retained bound protein after plasma treatment [%]</t>
  </si>
  <si>
    <t>Loss Immobilization [mg/ml]</t>
  </si>
  <si>
    <t>Loss after Plasma [mg/ml]</t>
  </si>
  <si>
    <t>Total protein loss [mg/ml]</t>
  </si>
  <si>
    <t>Total Protein Amount [mg/ml]</t>
  </si>
  <si>
    <t>1 mg/ml - Loss Immobilization [mg/ml]</t>
  </si>
  <si>
    <t>% Loss via Plasma vs Carrierloading</t>
  </si>
  <si>
    <t>% Retained protein</t>
  </si>
  <si>
    <t>Mean</t>
  </si>
  <si>
    <t>STABWN</t>
  </si>
  <si>
    <t>Lagtime [582]</t>
  </si>
  <si>
    <t>?????</t>
  </si>
  <si>
    <t>t at Max V [582]</t>
  </si>
  <si>
    <t>R-Squared [582]</t>
  </si>
  <si>
    <t>Max V [582]</t>
  </si>
  <si>
    <t>H</t>
  </si>
  <si>
    <t>G</t>
  </si>
  <si>
    <t>F</t>
  </si>
  <si>
    <t>E</t>
  </si>
  <si>
    <t>D</t>
  </si>
  <si>
    <t>C</t>
  </si>
  <si>
    <t>B</t>
  </si>
  <si>
    <t>A</t>
  </si>
  <si>
    <t>Results</t>
  </si>
  <si>
    <t>H12</t>
  </si>
  <si>
    <t>H11</t>
  </si>
  <si>
    <t>H10</t>
  </si>
  <si>
    <t>H9</t>
  </si>
  <si>
    <t>H8</t>
  </si>
  <si>
    <t>H7</t>
  </si>
  <si>
    <t>H6</t>
  </si>
  <si>
    <t>H5</t>
  </si>
  <si>
    <t>H4</t>
  </si>
  <si>
    <t>H3</t>
  </si>
  <si>
    <t>H2</t>
  </si>
  <si>
    <t>H1</t>
  </si>
  <si>
    <t>G12</t>
  </si>
  <si>
    <t>G11</t>
  </si>
  <si>
    <t>G10</t>
  </si>
  <si>
    <t>G9</t>
  </si>
  <si>
    <t>G8</t>
  </si>
  <si>
    <t>G7</t>
  </si>
  <si>
    <t>G6</t>
  </si>
  <si>
    <t>G5</t>
  </si>
  <si>
    <t>G4</t>
  </si>
  <si>
    <t>G3</t>
  </si>
  <si>
    <t>G2</t>
  </si>
  <si>
    <t>G1</t>
  </si>
  <si>
    <t>F12</t>
  </si>
  <si>
    <t>F11</t>
  </si>
  <si>
    <t>F10</t>
  </si>
  <si>
    <t>F9</t>
  </si>
  <si>
    <t>F8</t>
  </si>
  <si>
    <t>F7</t>
  </si>
  <si>
    <t>F6</t>
  </si>
  <si>
    <t>F5</t>
  </si>
  <si>
    <t>F4</t>
  </si>
  <si>
    <t>F3</t>
  </si>
  <si>
    <t>F2</t>
  </si>
  <si>
    <t>F1</t>
  </si>
  <si>
    <t>E12</t>
  </si>
  <si>
    <t>E11</t>
  </si>
  <si>
    <t>E10</t>
  </si>
  <si>
    <t>E9</t>
  </si>
  <si>
    <t>E8</t>
  </si>
  <si>
    <t>E7</t>
  </si>
  <si>
    <t>E6</t>
  </si>
  <si>
    <t>E5</t>
  </si>
  <si>
    <t>E4</t>
  </si>
  <si>
    <t>E3</t>
  </si>
  <si>
    <t>E2</t>
  </si>
  <si>
    <t>E1</t>
  </si>
  <si>
    <t>D12</t>
  </si>
  <si>
    <t>D11</t>
  </si>
  <si>
    <t>D10</t>
  </si>
  <si>
    <t>D9</t>
  </si>
  <si>
    <t>D8</t>
  </si>
  <si>
    <t>D7</t>
  </si>
  <si>
    <t>D6</t>
  </si>
  <si>
    <t>D5</t>
  </si>
  <si>
    <t>D4</t>
  </si>
  <si>
    <t>D3</t>
  </si>
  <si>
    <t>D2</t>
  </si>
  <si>
    <t>D1</t>
  </si>
  <si>
    <t>C12</t>
  </si>
  <si>
    <t>C11</t>
  </si>
  <si>
    <t>C10</t>
  </si>
  <si>
    <t>C9</t>
  </si>
  <si>
    <t>C8</t>
  </si>
  <si>
    <t>C7</t>
  </si>
  <si>
    <t>C6</t>
  </si>
  <si>
    <t>C5</t>
  </si>
  <si>
    <t>C4</t>
  </si>
  <si>
    <t>C3</t>
  </si>
  <si>
    <t>C2</t>
  </si>
  <si>
    <t>C1</t>
  </si>
  <si>
    <t>B12</t>
  </si>
  <si>
    <t>B11</t>
  </si>
  <si>
    <t>B10</t>
  </si>
  <si>
    <t>B9</t>
  </si>
  <si>
    <t>B8</t>
  </si>
  <si>
    <t>B7</t>
  </si>
  <si>
    <t>B6</t>
  </si>
  <si>
    <t>B5</t>
  </si>
  <si>
    <t>B4</t>
  </si>
  <si>
    <t>B3</t>
  </si>
  <si>
    <t>B2</t>
  </si>
  <si>
    <t>B1</t>
  </si>
  <si>
    <t>A12</t>
  </si>
  <si>
    <t>A11</t>
  </si>
  <si>
    <t>A10</t>
  </si>
  <si>
    <t>A9</t>
  </si>
  <si>
    <t>A8</t>
  </si>
  <si>
    <t>A7</t>
  </si>
  <si>
    <t>A6</t>
  </si>
  <si>
    <t>A5</t>
  </si>
  <si>
    <t>T° 582</t>
  </si>
  <si>
    <t>Time</t>
  </si>
  <si>
    <t>End Kinetic</t>
  </si>
  <si>
    <t>Read Speed: Normal,  Delay: 100 msec,  Measurements/Data Point: 8</t>
  </si>
  <si>
    <t>Wavelengths:  582</t>
  </si>
  <si>
    <t>A1..A4</t>
  </si>
  <si>
    <t>Absorbance Endpoint</t>
  </si>
  <si>
    <t xml:space="preserve">    Read</t>
  </si>
  <si>
    <t>Runtime 0:10:00 (HH:MM:SS), Interval 0:00:05, 121 Reads</t>
  </si>
  <si>
    <t>Start Kinetic</t>
  </si>
  <si>
    <t>Eject plate on completion</t>
  </si>
  <si>
    <t>96 WELL PLATE (Use plate lid)</t>
  </si>
  <si>
    <t>Plate Type</t>
  </si>
  <si>
    <t>Procedure Details</t>
  </si>
  <si>
    <t>Reader</t>
  </si>
  <si>
    <t>Reading Type</t>
  </si>
  <si>
    <t>191204C</t>
  </si>
  <si>
    <t>Reader Serial Number:</t>
  </si>
  <si>
    <t>Epoch</t>
  </si>
  <si>
    <t>Reader Type:</t>
  </si>
  <si>
    <t>Date</t>
  </si>
  <si>
    <t>Plate 1</t>
  </si>
  <si>
    <t>Plate Number</t>
  </si>
  <si>
    <t>Protocol File Path:</t>
  </si>
  <si>
    <t>Experiment File Path:</t>
  </si>
  <si>
    <t>3.08.01</t>
  </si>
  <si>
    <t>Software Version</t>
  </si>
  <si>
    <t>A4</t>
  </si>
  <si>
    <t>A3</t>
  </si>
  <si>
    <t>A2</t>
  </si>
  <si>
    <t>A1</t>
  </si>
  <si>
    <t>A5..A8</t>
  </si>
  <si>
    <t>96 WELL PLATE</t>
  </si>
  <si>
    <t xml:space="preserve">untreated </t>
  </si>
  <si>
    <t>Sum all Bradford measurements</t>
  </si>
  <si>
    <t>mg/ml los after Immo + Plasma</t>
  </si>
  <si>
    <t>% loss after Immo + Plasma</t>
  </si>
  <si>
    <t>% best retainment</t>
  </si>
  <si>
    <t>c undiluted [mg/ml]</t>
  </si>
  <si>
    <t>2.</t>
  </si>
  <si>
    <t>c diluted [mg/ml]</t>
  </si>
  <si>
    <t>1.</t>
  </si>
  <si>
    <t>slope</t>
  </si>
  <si>
    <t>Bradford im Assay</t>
  </si>
  <si>
    <t>Untreated</t>
  </si>
  <si>
    <t>After Immobilization</t>
  </si>
  <si>
    <t>% protein loss</t>
  </si>
  <si>
    <t xml:space="preserve">% measurable </t>
  </si>
  <si>
    <t>Dilution</t>
  </si>
  <si>
    <t>c Bradford</t>
  </si>
  <si>
    <t>Absorption</t>
  </si>
  <si>
    <t>After Plasma</t>
  </si>
  <si>
    <t>T° 340</t>
  </si>
  <si>
    <t>Lagtime [340]</t>
  </si>
  <si>
    <t>t at Max V [340]</t>
  </si>
  <si>
    <t>R-Squared [340]</t>
  </si>
  <si>
    <t>Max V [340]</t>
  </si>
  <si>
    <t>Wavelengths:  340</t>
  </si>
  <si>
    <t>C5..C8</t>
  </si>
  <si>
    <t>Runtime 0:05:00 (HH:MM:SS), Interval 0:00:05, 61 Reads</t>
  </si>
  <si>
    <t>OD1</t>
  </si>
  <si>
    <t>protein loss</t>
  </si>
  <si>
    <t>Lagtime [420]</t>
  </si>
  <si>
    <t>t at Max V [420]</t>
  </si>
  <si>
    <t>R-Squared [420]</t>
  </si>
  <si>
    <t>Max V [420]</t>
  </si>
  <si>
    <t>T° 420</t>
  </si>
  <si>
    <t>Wavelengths:  420</t>
  </si>
  <si>
    <t>B1..B4</t>
  </si>
  <si>
    <t>B5..B8</t>
  </si>
  <si>
    <t>OD 1</t>
  </si>
  <si>
    <t>Nach Immo</t>
  </si>
  <si>
    <t xml:space="preserve"> </t>
  </si>
  <si>
    <t>% total</t>
  </si>
  <si>
    <t>mg/ml total</t>
  </si>
  <si>
    <t>F1..F4</t>
  </si>
  <si>
    <t>F5..F8</t>
  </si>
  <si>
    <t>OD 1.</t>
  </si>
  <si>
    <t>% Verlust</t>
  </si>
  <si>
    <t>MW</t>
  </si>
  <si>
    <t>mg/ml Insgesamt</t>
  </si>
  <si>
    <t>Summe verlorenes Protein</t>
  </si>
  <si>
    <t>1 zu 20 verdünnt</t>
  </si>
  <si>
    <t>mg/ml im Assay</t>
  </si>
  <si>
    <t>mg/ml</t>
  </si>
  <si>
    <t>verd.</t>
  </si>
  <si>
    <t>Stabwn</t>
  </si>
  <si>
    <t>mg/ml Gesamt</t>
  </si>
  <si>
    <t>Summe Verlust</t>
  </si>
  <si>
    <t>mg/ml im assay</t>
  </si>
  <si>
    <t>mg/ml [%]</t>
  </si>
  <si>
    <t>OD2</t>
  </si>
  <si>
    <t>Summe 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</si>
</sst>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</font>
    <font>
      <sz val="7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b/>
      <u/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9" fillId="0" borderId="0"/>
  </cellStyleXfs>
  <cellXfs count="65">
    <xf numFmtId="0" fontId="0" fillId="0" borderId="0" xfId="0"/>
    <xf numFmtId="0" fontId="1" fillId="0" borderId="0" xfId="0" applyFont="1"/>
    <xf numFmtId="164" fontId="0" fillId="0" borderId="0" xfId="0" applyNumberFormat="1"/>
    <xf numFmtId="164" fontId="0" fillId="0" borderId="2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0" xfId="1"/>
    <xf numFmtId="0" fontId="3" fillId="0" borderId="0" xfId="1" applyFont="1" applyAlignment="1">
      <alignment horizontal="left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21" fontId="4" fillId="0" borderId="12" xfId="1" applyNumberFormat="1" applyFont="1" applyBorder="1" applyAlignment="1">
      <alignment horizontal="center" vertical="center" wrapText="1"/>
    </xf>
    <xf numFmtId="21" fontId="4" fillId="0" borderId="13" xfId="1" applyNumberFormat="1" applyFont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center" vertical="center" wrapText="1"/>
    </xf>
    <xf numFmtId="0" fontId="2" fillId="2" borderId="15" xfId="1" applyFill="1" applyBorder="1" applyAlignment="1">
      <alignment vertical="center" wrapText="1"/>
    </xf>
    <xf numFmtId="0" fontId="4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4" fillId="0" borderId="15" xfId="1" applyFont="1" applyBorder="1" applyAlignment="1">
      <alignment horizontal="center" vertical="center" wrapText="1"/>
    </xf>
    <xf numFmtId="21" fontId="4" fillId="0" borderId="15" xfId="1" applyNumberFormat="1" applyFont="1" applyBorder="1" applyAlignment="1">
      <alignment horizontal="center" vertical="center" wrapText="1"/>
    </xf>
    <xf numFmtId="21" fontId="2" fillId="0" borderId="0" xfId="1" applyNumberFormat="1"/>
    <xf numFmtId="14" fontId="2" fillId="0" borderId="0" xfId="1" applyNumberFormat="1"/>
    <xf numFmtId="0" fontId="7" fillId="0" borderId="0" xfId="2"/>
    <xf numFmtId="0" fontId="3" fillId="0" borderId="0" xfId="2" applyFont="1" applyAlignment="1">
      <alignment horizontal="left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21" fontId="4" fillId="0" borderId="12" xfId="2" applyNumberFormat="1" applyFont="1" applyBorder="1" applyAlignment="1">
      <alignment horizontal="center" vertical="center" wrapText="1"/>
    </xf>
    <xf numFmtId="21" fontId="4" fillId="0" borderId="13" xfId="2" applyNumberFormat="1" applyFont="1" applyBorder="1" applyAlignment="1">
      <alignment horizontal="center" vertical="center" wrapText="1"/>
    </xf>
    <xf numFmtId="0" fontId="5" fillId="2" borderId="15" xfId="2" applyFont="1" applyFill="1" applyBorder="1" applyAlignment="1">
      <alignment horizontal="center" vertical="center" wrapText="1"/>
    </xf>
    <xf numFmtId="0" fontId="7" fillId="2" borderId="15" xfId="2" applyFill="1" applyBorder="1" applyAlignment="1">
      <alignment vertical="center" wrapText="1"/>
    </xf>
    <xf numFmtId="0" fontId="4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center" wrapText="1"/>
    </xf>
    <xf numFmtId="0" fontId="4" fillId="0" borderId="15" xfId="2" applyFont="1" applyBorder="1" applyAlignment="1">
      <alignment horizontal="center" vertical="center" wrapText="1"/>
    </xf>
    <xf numFmtId="21" fontId="4" fillId="0" borderId="15" xfId="2" applyNumberFormat="1" applyFont="1" applyBorder="1" applyAlignment="1">
      <alignment horizontal="center" vertical="center" wrapText="1"/>
    </xf>
    <xf numFmtId="21" fontId="7" fillId="0" borderId="0" xfId="2" applyNumberFormat="1"/>
    <xf numFmtId="14" fontId="7" fillId="0" borderId="0" xfId="2" applyNumberFormat="1"/>
    <xf numFmtId="0" fontId="8" fillId="0" borderId="0" xfId="1" applyFont="1"/>
    <xf numFmtId="0" fontId="9" fillId="0" borderId="0" xfId="3"/>
    <xf numFmtId="0" fontId="4" fillId="0" borderId="15" xfId="3" applyFont="1" applyBorder="1" applyAlignment="1">
      <alignment horizontal="center" vertical="center" wrapText="1"/>
    </xf>
    <xf numFmtId="21" fontId="4" fillId="0" borderId="15" xfId="3" applyNumberFormat="1" applyFont="1" applyBorder="1" applyAlignment="1">
      <alignment horizontal="center" vertical="center" wrapText="1"/>
    </xf>
    <xf numFmtId="0" fontId="5" fillId="2" borderId="15" xfId="3" applyFont="1" applyFill="1" applyBorder="1" applyAlignment="1">
      <alignment horizontal="center" vertical="center" wrapText="1"/>
    </xf>
    <xf numFmtId="0" fontId="7" fillId="0" borderId="0" xfId="1" applyFont="1"/>
    <xf numFmtId="17" fontId="2" fillId="0" borderId="0" xfId="1" applyNumberFormat="1"/>
    <xf numFmtId="0" fontId="5" fillId="2" borderId="17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 wrapText="1"/>
    </xf>
    <xf numFmtId="0" fontId="5" fillId="2" borderId="14" xfId="2" applyFont="1" applyFill="1" applyBorder="1" applyAlignment="1">
      <alignment horizontal="center" vertical="center" wrapText="1"/>
    </xf>
    <xf numFmtId="0" fontId="5" fillId="2" borderId="13" xfId="2" applyFont="1" applyFill="1" applyBorder="1" applyAlignment="1">
      <alignment horizontal="center" vertical="center" wrapText="1"/>
    </xf>
    <xf numFmtId="0" fontId="5" fillId="2" borderId="12" xfId="2" applyFont="1" applyFill="1" applyBorder="1" applyAlignment="1">
      <alignment horizontal="center" vertical="center" wrapText="1"/>
    </xf>
    <xf numFmtId="0" fontId="5" fillId="2" borderId="17" xfId="2" applyFont="1" applyFill="1" applyBorder="1" applyAlignment="1">
      <alignment horizontal="center" vertical="center" wrapText="1"/>
    </xf>
    <xf numFmtId="0" fontId="5" fillId="2" borderId="16" xfId="2" applyFont="1" applyFill="1" applyBorder="1" applyAlignment="1">
      <alignment horizontal="center" vertical="center" wrapText="1"/>
    </xf>
    <xf numFmtId="0" fontId="2" fillId="0" borderId="0" xfId="1" applyAlignment="1">
      <alignment horizontal="center"/>
    </xf>
    <xf numFmtId="0" fontId="5" fillId="2" borderId="17" xfId="3" applyFont="1" applyFill="1" applyBorder="1" applyAlignment="1">
      <alignment horizontal="center" vertical="center" wrapText="1"/>
    </xf>
    <xf numFmtId="0" fontId="5" fillId="2" borderId="16" xfId="3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4">
    <cellStyle name="Standard" xfId="0" builtinId="0"/>
    <cellStyle name="Standard 2" xfId="1" xr:uid="{DD0F62B4-3DDD-2D48-BDD9-A9740B2CDA22}"/>
    <cellStyle name="Standard 2 2" xfId="2" xr:uid="{3B777512-EAE7-4045-BB3C-87DB4B091140}"/>
    <cellStyle name="Standard 3" xfId="3" xr:uid="{848BC3CC-4622-5D45-B6CF-D2FE4EDBCC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'VCPO untreated + P1 raw'!$C$26:$C$146</c:f>
              <c:numCache>
                <c:formatCode>General</c:formatCode>
                <c:ptCount val="1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</c:numCache>
            </c:numRef>
          </c:xVal>
          <c:yVal>
            <c:numRef>
              <c:f>'VCPO untreated + P1 raw'!$F$26:$F$146</c:f>
              <c:numCache>
                <c:formatCode>General</c:formatCode>
                <c:ptCount val="121"/>
                <c:pt idx="0">
                  <c:v>1.339</c:v>
                </c:pt>
                <c:pt idx="1">
                  <c:v>1.3460000000000001</c:v>
                </c:pt>
                <c:pt idx="2">
                  <c:v>1.3460000000000001</c:v>
                </c:pt>
                <c:pt idx="3">
                  <c:v>1.353</c:v>
                </c:pt>
                <c:pt idx="4">
                  <c:v>1.363</c:v>
                </c:pt>
                <c:pt idx="5">
                  <c:v>1.3740000000000001</c:v>
                </c:pt>
                <c:pt idx="6">
                  <c:v>1.3859999999999999</c:v>
                </c:pt>
                <c:pt idx="7">
                  <c:v>1.403</c:v>
                </c:pt>
                <c:pt idx="8">
                  <c:v>1.4139999999999999</c:v>
                </c:pt>
                <c:pt idx="9">
                  <c:v>1.4279999999999999</c:v>
                </c:pt>
                <c:pt idx="10">
                  <c:v>1.4450000000000001</c:v>
                </c:pt>
                <c:pt idx="11">
                  <c:v>1.458</c:v>
                </c:pt>
                <c:pt idx="12">
                  <c:v>1.47</c:v>
                </c:pt>
                <c:pt idx="13">
                  <c:v>1.4850000000000001</c:v>
                </c:pt>
                <c:pt idx="14">
                  <c:v>1.5</c:v>
                </c:pt>
                <c:pt idx="15">
                  <c:v>1.5149999999999999</c:v>
                </c:pt>
                <c:pt idx="16">
                  <c:v>1.5269999999999999</c:v>
                </c:pt>
                <c:pt idx="17">
                  <c:v>1.54</c:v>
                </c:pt>
                <c:pt idx="18">
                  <c:v>1.556</c:v>
                </c:pt>
                <c:pt idx="19">
                  <c:v>1.569</c:v>
                </c:pt>
                <c:pt idx="20">
                  <c:v>1.583</c:v>
                </c:pt>
                <c:pt idx="21">
                  <c:v>1.5960000000000001</c:v>
                </c:pt>
                <c:pt idx="22">
                  <c:v>1.613</c:v>
                </c:pt>
                <c:pt idx="23">
                  <c:v>1.6279999999999999</c:v>
                </c:pt>
                <c:pt idx="24">
                  <c:v>1.641</c:v>
                </c:pt>
                <c:pt idx="25">
                  <c:v>1.6579999999999999</c:v>
                </c:pt>
                <c:pt idx="26">
                  <c:v>1.67</c:v>
                </c:pt>
                <c:pt idx="27">
                  <c:v>1.6830000000000001</c:v>
                </c:pt>
                <c:pt idx="28">
                  <c:v>1.7010000000000001</c:v>
                </c:pt>
                <c:pt idx="29">
                  <c:v>1.714</c:v>
                </c:pt>
                <c:pt idx="30">
                  <c:v>1.728</c:v>
                </c:pt>
                <c:pt idx="31">
                  <c:v>1.738</c:v>
                </c:pt>
                <c:pt idx="32">
                  <c:v>1.7529999999999999</c:v>
                </c:pt>
                <c:pt idx="33">
                  <c:v>1.7709999999999999</c:v>
                </c:pt>
                <c:pt idx="34">
                  <c:v>1.7809999999999999</c:v>
                </c:pt>
                <c:pt idx="35">
                  <c:v>1.798</c:v>
                </c:pt>
                <c:pt idx="36">
                  <c:v>1.8149999999999999</c:v>
                </c:pt>
                <c:pt idx="37">
                  <c:v>1.8260000000000001</c:v>
                </c:pt>
                <c:pt idx="38">
                  <c:v>1.8380000000000001</c:v>
                </c:pt>
                <c:pt idx="39">
                  <c:v>1.865</c:v>
                </c:pt>
                <c:pt idx="40">
                  <c:v>1.873</c:v>
                </c:pt>
                <c:pt idx="41">
                  <c:v>1.8839999999999999</c:v>
                </c:pt>
                <c:pt idx="42">
                  <c:v>1.8919999999999999</c:v>
                </c:pt>
                <c:pt idx="43">
                  <c:v>1.9119999999999999</c:v>
                </c:pt>
                <c:pt idx="44">
                  <c:v>1.931</c:v>
                </c:pt>
                <c:pt idx="45">
                  <c:v>1.9379999999999999</c:v>
                </c:pt>
                <c:pt idx="46">
                  <c:v>1.952</c:v>
                </c:pt>
                <c:pt idx="47">
                  <c:v>1.968</c:v>
                </c:pt>
                <c:pt idx="48">
                  <c:v>1.9830000000000001</c:v>
                </c:pt>
                <c:pt idx="49">
                  <c:v>1.99</c:v>
                </c:pt>
                <c:pt idx="50">
                  <c:v>2.0049999999999999</c:v>
                </c:pt>
                <c:pt idx="51">
                  <c:v>2.024</c:v>
                </c:pt>
                <c:pt idx="52">
                  <c:v>2.0379999999999998</c:v>
                </c:pt>
                <c:pt idx="53">
                  <c:v>2.0499999999999998</c:v>
                </c:pt>
                <c:pt idx="54">
                  <c:v>2.0619999999999998</c:v>
                </c:pt>
                <c:pt idx="55">
                  <c:v>2.08</c:v>
                </c:pt>
                <c:pt idx="56">
                  <c:v>2.0939999999999999</c:v>
                </c:pt>
                <c:pt idx="57">
                  <c:v>2.1059999999999999</c:v>
                </c:pt>
                <c:pt idx="58">
                  <c:v>2.121</c:v>
                </c:pt>
                <c:pt idx="59">
                  <c:v>2.1339999999999999</c:v>
                </c:pt>
                <c:pt idx="60">
                  <c:v>2.153</c:v>
                </c:pt>
                <c:pt idx="61">
                  <c:v>2.165</c:v>
                </c:pt>
                <c:pt idx="62">
                  <c:v>2.177</c:v>
                </c:pt>
                <c:pt idx="63">
                  <c:v>2.1909999999999998</c:v>
                </c:pt>
                <c:pt idx="64">
                  <c:v>2.2040000000000002</c:v>
                </c:pt>
                <c:pt idx="65">
                  <c:v>2.2170000000000001</c:v>
                </c:pt>
                <c:pt idx="66">
                  <c:v>2.2309999999999999</c:v>
                </c:pt>
                <c:pt idx="67">
                  <c:v>2.2440000000000002</c:v>
                </c:pt>
                <c:pt idx="68">
                  <c:v>2.2570000000000001</c:v>
                </c:pt>
                <c:pt idx="69">
                  <c:v>2.2709999999999999</c:v>
                </c:pt>
                <c:pt idx="70">
                  <c:v>2.282</c:v>
                </c:pt>
                <c:pt idx="71">
                  <c:v>2.2989999999999999</c:v>
                </c:pt>
                <c:pt idx="72">
                  <c:v>2.3119999999999998</c:v>
                </c:pt>
                <c:pt idx="73">
                  <c:v>2.3210000000000002</c:v>
                </c:pt>
                <c:pt idx="74">
                  <c:v>2.3380000000000001</c:v>
                </c:pt>
                <c:pt idx="75">
                  <c:v>2.3519999999999999</c:v>
                </c:pt>
                <c:pt idx="76">
                  <c:v>2.3769999999999998</c:v>
                </c:pt>
                <c:pt idx="77">
                  <c:v>2.38</c:v>
                </c:pt>
                <c:pt idx="78">
                  <c:v>2.4009999999999998</c:v>
                </c:pt>
                <c:pt idx="79">
                  <c:v>2.4089999999999998</c:v>
                </c:pt>
                <c:pt idx="80">
                  <c:v>2.4209999999999998</c:v>
                </c:pt>
                <c:pt idx="81">
                  <c:v>2.4380000000000002</c:v>
                </c:pt>
                <c:pt idx="82">
                  <c:v>2.4460000000000002</c:v>
                </c:pt>
                <c:pt idx="83">
                  <c:v>2.468</c:v>
                </c:pt>
                <c:pt idx="84">
                  <c:v>2.4740000000000002</c:v>
                </c:pt>
                <c:pt idx="85">
                  <c:v>2.4889999999999999</c:v>
                </c:pt>
                <c:pt idx="86">
                  <c:v>2.5030000000000001</c:v>
                </c:pt>
                <c:pt idx="87">
                  <c:v>2.516</c:v>
                </c:pt>
                <c:pt idx="88">
                  <c:v>2.5289999999999999</c:v>
                </c:pt>
                <c:pt idx="89">
                  <c:v>2.5390000000000001</c:v>
                </c:pt>
                <c:pt idx="90">
                  <c:v>2.5529999999999999</c:v>
                </c:pt>
                <c:pt idx="91">
                  <c:v>2.57</c:v>
                </c:pt>
                <c:pt idx="92">
                  <c:v>2.5830000000000002</c:v>
                </c:pt>
                <c:pt idx="93">
                  <c:v>2.5920000000000001</c:v>
                </c:pt>
                <c:pt idx="94">
                  <c:v>2.605</c:v>
                </c:pt>
                <c:pt idx="95">
                  <c:v>2.62</c:v>
                </c:pt>
                <c:pt idx="96">
                  <c:v>2.629</c:v>
                </c:pt>
                <c:pt idx="97">
                  <c:v>2.6440000000000001</c:v>
                </c:pt>
                <c:pt idx="98">
                  <c:v>2.6589999999999998</c:v>
                </c:pt>
                <c:pt idx="99">
                  <c:v>2.6720000000000002</c:v>
                </c:pt>
                <c:pt idx="100">
                  <c:v>2.6819999999999999</c:v>
                </c:pt>
                <c:pt idx="101">
                  <c:v>2.7050000000000001</c:v>
                </c:pt>
                <c:pt idx="102">
                  <c:v>2.7120000000000002</c:v>
                </c:pt>
                <c:pt idx="103">
                  <c:v>2.726</c:v>
                </c:pt>
                <c:pt idx="104">
                  <c:v>2.7320000000000002</c:v>
                </c:pt>
                <c:pt idx="105">
                  <c:v>2.7440000000000002</c:v>
                </c:pt>
                <c:pt idx="106">
                  <c:v>2.76</c:v>
                </c:pt>
                <c:pt idx="107">
                  <c:v>2.7730000000000001</c:v>
                </c:pt>
                <c:pt idx="108">
                  <c:v>2.7810000000000001</c:v>
                </c:pt>
                <c:pt idx="109">
                  <c:v>2.8050000000000002</c:v>
                </c:pt>
                <c:pt idx="110">
                  <c:v>2.8079999999999998</c:v>
                </c:pt>
                <c:pt idx="111">
                  <c:v>2.819</c:v>
                </c:pt>
                <c:pt idx="112">
                  <c:v>2.8319999999999999</c:v>
                </c:pt>
                <c:pt idx="113">
                  <c:v>2.8450000000000002</c:v>
                </c:pt>
                <c:pt idx="114">
                  <c:v>2.8610000000000002</c:v>
                </c:pt>
                <c:pt idx="115">
                  <c:v>2.867</c:v>
                </c:pt>
                <c:pt idx="116">
                  <c:v>2.8740000000000001</c:v>
                </c:pt>
                <c:pt idx="117">
                  <c:v>2.8879999999999999</c:v>
                </c:pt>
                <c:pt idx="118">
                  <c:v>2.9</c:v>
                </c:pt>
                <c:pt idx="119">
                  <c:v>2.9060000000000001</c:v>
                </c:pt>
                <c:pt idx="120">
                  <c:v>2.92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D98-CC48-9018-EDE58D44F2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848704"/>
        <c:axId val="199850336"/>
      </c:scatterChart>
      <c:valAx>
        <c:axId val="199848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9850336"/>
        <c:crosses val="autoZero"/>
        <c:crossBetween val="midCat"/>
      </c:valAx>
      <c:valAx>
        <c:axId val="199850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9848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'LacZ untreated + P1 raw'!$O$26:$O$146</c:f>
              <c:numCache>
                <c:formatCode>General</c:formatCode>
                <c:ptCount val="1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</c:numCache>
            </c:numRef>
          </c:xVal>
          <c:yVal>
            <c:numRef>
              <c:f>'LacZ untreated + P1 raw'!$P$26:$P$146</c:f>
              <c:numCache>
                <c:formatCode>General</c:formatCode>
                <c:ptCount val="121"/>
                <c:pt idx="0">
                  <c:v>0.33500000000000002</c:v>
                </c:pt>
                <c:pt idx="1">
                  <c:v>0.45</c:v>
                </c:pt>
                <c:pt idx="2">
                  <c:v>0.56399999999999995</c:v>
                </c:pt>
                <c:pt idx="3">
                  <c:v>0.67700000000000005</c:v>
                </c:pt>
                <c:pt idx="4">
                  <c:v>0.79</c:v>
                </c:pt>
                <c:pt idx="5">
                  <c:v>0.90300000000000002</c:v>
                </c:pt>
                <c:pt idx="6">
                  <c:v>1.0169999999999999</c:v>
                </c:pt>
                <c:pt idx="7">
                  <c:v>1.131</c:v>
                </c:pt>
                <c:pt idx="8">
                  <c:v>1.242</c:v>
                </c:pt>
                <c:pt idx="9">
                  <c:v>1.351</c:v>
                </c:pt>
                <c:pt idx="10">
                  <c:v>1.4570000000000001</c:v>
                </c:pt>
                <c:pt idx="11">
                  <c:v>1.56</c:v>
                </c:pt>
                <c:pt idx="12">
                  <c:v>1.6579999999999999</c:v>
                </c:pt>
                <c:pt idx="13">
                  <c:v>1.7529999999999999</c:v>
                </c:pt>
                <c:pt idx="14">
                  <c:v>1.8480000000000001</c:v>
                </c:pt>
                <c:pt idx="15">
                  <c:v>1.9370000000000001</c:v>
                </c:pt>
                <c:pt idx="16">
                  <c:v>2.0219999999999998</c:v>
                </c:pt>
                <c:pt idx="17">
                  <c:v>2.1059999999999999</c:v>
                </c:pt>
                <c:pt idx="18">
                  <c:v>2.181</c:v>
                </c:pt>
                <c:pt idx="19">
                  <c:v>2.2490000000000001</c:v>
                </c:pt>
                <c:pt idx="20">
                  <c:v>2.3069999999999999</c:v>
                </c:pt>
                <c:pt idx="21">
                  <c:v>2.355</c:v>
                </c:pt>
                <c:pt idx="22">
                  <c:v>2.3929999999999998</c:v>
                </c:pt>
                <c:pt idx="23">
                  <c:v>2.4180000000000001</c:v>
                </c:pt>
                <c:pt idx="24">
                  <c:v>2.4390000000000001</c:v>
                </c:pt>
                <c:pt idx="25">
                  <c:v>2.4540000000000002</c:v>
                </c:pt>
                <c:pt idx="26">
                  <c:v>2.4620000000000002</c:v>
                </c:pt>
                <c:pt idx="27">
                  <c:v>2.468</c:v>
                </c:pt>
                <c:pt idx="28">
                  <c:v>2.4729999999999999</c:v>
                </c:pt>
                <c:pt idx="29">
                  <c:v>2.4750000000000001</c:v>
                </c:pt>
                <c:pt idx="30">
                  <c:v>2.4780000000000002</c:v>
                </c:pt>
                <c:pt idx="31">
                  <c:v>2.4809999999999999</c:v>
                </c:pt>
                <c:pt idx="32">
                  <c:v>2.4870000000000001</c:v>
                </c:pt>
                <c:pt idx="33">
                  <c:v>2.4900000000000002</c:v>
                </c:pt>
                <c:pt idx="34">
                  <c:v>2.4940000000000002</c:v>
                </c:pt>
                <c:pt idx="35">
                  <c:v>2.4940000000000002</c:v>
                </c:pt>
                <c:pt idx="36">
                  <c:v>2.4910000000000001</c:v>
                </c:pt>
                <c:pt idx="37">
                  <c:v>2.484</c:v>
                </c:pt>
                <c:pt idx="38">
                  <c:v>2.4769999999999999</c:v>
                </c:pt>
                <c:pt idx="39">
                  <c:v>2.4710000000000001</c:v>
                </c:pt>
                <c:pt idx="40">
                  <c:v>2.4700000000000002</c:v>
                </c:pt>
                <c:pt idx="41">
                  <c:v>2.4710000000000001</c:v>
                </c:pt>
                <c:pt idx="42">
                  <c:v>2.4769999999999999</c:v>
                </c:pt>
                <c:pt idx="43">
                  <c:v>2.4820000000000002</c:v>
                </c:pt>
                <c:pt idx="44">
                  <c:v>2.484</c:v>
                </c:pt>
                <c:pt idx="45">
                  <c:v>2.4849999999999999</c:v>
                </c:pt>
                <c:pt idx="46">
                  <c:v>2.4830000000000001</c:v>
                </c:pt>
                <c:pt idx="47">
                  <c:v>2.484</c:v>
                </c:pt>
                <c:pt idx="48">
                  <c:v>2.48</c:v>
                </c:pt>
                <c:pt idx="49">
                  <c:v>2.4780000000000002</c:v>
                </c:pt>
                <c:pt idx="50">
                  <c:v>2.4750000000000001</c:v>
                </c:pt>
                <c:pt idx="51">
                  <c:v>2.4729999999999999</c:v>
                </c:pt>
                <c:pt idx="52">
                  <c:v>2.472</c:v>
                </c:pt>
                <c:pt idx="53">
                  <c:v>2.4729999999999999</c:v>
                </c:pt>
                <c:pt idx="54">
                  <c:v>2.4729999999999999</c:v>
                </c:pt>
                <c:pt idx="55">
                  <c:v>2.476</c:v>
                </c:pt>
                <c:pt idx="56">
                  <c:v>2.4769999999999999</c:v>
                </c:pt>
                <c:pt idx="57">
                  <c:v>2.4790000000000001</c:v>
                </c:pt>
                <c:pt idx="58">
                  <c:v>2.4809999999999999</c:v>
                </c:pt>
                <c:pt idx="59">
                  <c:v>2.484</c:v>
                </c:pt>
                <c:pt idx="60">
                  <c:v>2.4860000000000002</c:v>
                </c:pt>
                <c:pt idx="61">
                  <c:v>2.4870000000000001</c:v>
                </c:pt>
                <c:pt idx="62">
                  <c:v>2.4889999999999999</c:v>
                </c:pt>
                <c:pt idx="63">
                  <c:v>2.4889999999999999</c:v>
                </c:pt>
                <c:pt idx="64">
                  <c:v>2.4910000000000001</c:v>
                </c:pt>
                <c:pt idx="65">
                  <c:v>2.4910000000000001</c:v>
                </c:pt>
                <c:pt idx="66">
                  <c:v>2.492</c:v>
                </c:pt>
                <c:pt idx="67">
                  <c:v>2.4910000000000001</c:v>
                </c:pt>
                <c:pt idx="68">
                  <c:v>2.4910000000000001</c:v>
                </c:pt>
                <c:pt idx="69">
                  <c:v>2.492</c:v>
                </c:pt>
                <c:pt idx="70">
                  <c:v>2.4910000000000001</c:v>
                </c:pt>
                <c:pt idx="71">
                  <c:v>2.492</c:v>
                </c:pt>
                <c:pt idx="72">
                  <c:v>2.492</c:v>
                </c:pt>
                <c:pt idx="73">
                  <c:v>2.4910000000000001</c:v>
                </c:pt>
                <c:pt idx="74">
                  <c:v>2.4910000000000001</c:v>
                </c:pt>
                <c:pt idx="75">
                  <c:v>2.4910000000000001</c:v>
                </c:pt>
                <c:pt idx="76">
                  <c:v>2.4910000000000001</c:v>
                </c:pt>
                <c:pt idx="77">
                  <c:v>2.4900000000000002</c:v>
                </c:pt>
                <c:pt idx="78">
                  <c:v>2.4900000000000002</c:v>
                </c:pt>
                <c:pt idx="79">
                  <c:v>2.4900000000000002</c:v>
                </c:pt>
                <c:pt idx="80">
                  <c:v>2.4889999999999999</c:v>
                </c:pt>
                <c:pt idx="81">
                  <c:v>2.4889999999999999</c:v>
                </c:pt>
                <c:pt idx="82">
                  <c:v>2.488</c:v>
                </c:pt>
                <c:pt idx="83">
                  <c:v>2.488</c:v>
                </c:pt>
                <c:pt idx="84">
                  <c:v>2.4870000000000001</c:v>
                </c:pt>
                <c:pt idx="85">
                  <c:v>2.4870000000000001</c:v>
                </c:pt>
                <c:pt idx="86">
                  <c:v>2.4860000000000002</c:v>
                </c:pt>
                <c:pt idx="87">
                  <c:v>2.4860000000000002</c:v>
                </c:pt>
                <c:pt idx="88">
                  <c:v>2.4849999999999999</c:v>
                </c:pt>
                <c:pt idx="89">
                  <c:v>2.484</c:v>
                </c:pt>
                <c:pt idx="90">
                  <c:v>2.484</c:v>
                </c:pt>
                <c:pt idx="91">
                  <c:v>2.4830000000000001</c:v>
                </c:pt>
                <c:pt idx="92">
                  <c:v>2.484</c:v>
                </c:pt>
                <c:pt idx="93">
                  <c:v>2.4830000000000001</c:v>
                </c:pt>
                <c:pt idx="94">
                  <c:v>2.4830000000000001</c:v>
                </c:pt>
                <c:pt idx="95">
                  <c:v>2.4820000000000002</c:v>
                </c:pt>
                <c:pt idx="96">
                  <c:v>2.4820000000000002</c:v>
                </c:pt>
                <c:pt idx="97">
                  <c:v>2.4820000000000002</c:v>
                </c:pt>
                <c:pt idx="98">
                  <c:v>2.4809999999999999</c:v>
                </c:pt>
                <c:pt idx="99">
                  <c:v>2.48</c:v>
                </c:pt>
                <c:pt idx="100">
                  <c:v>2.4809999999999999</c:v>
                </c:pt>
                <c:pt idx="101">
                  <c:v>2.4780000000000002</c:v>
                </c:pt>
                <c:pt idx="102">
                  <c:v>2.4790000000000001</c:v>
                </c:pt>
                <c:pt idx="103">
                  <c:v>2.4780000000000002</c:v>
                </c:pt>
                <c:pt idx="104">
                  <c:v>2.4769999999999999</c:v>
                </c:pt>
                <c:pt idx="105">
                  <c:v>2.4769999999999999</c:v>
                </c:pt>
                <c:pt idx="106">
                  <c:v>2.4769999999999999</c:v>
                </c:pt>
                <c:pt idx="107">
                  <c:v>2.4750000000000001</c:v>
                </c:pt>
                <c:pt idx="108">
                  <c:v>2.4750000000000001</c:v>
                </c:pt>
                <c:pt idx="109">
                  <c:v>2.4740000000000002</c:v>
                </c:pt>
                <c:pt idx="110">
                  <c:v>2.4740000000000002</c:v>
                </c:pt>
                <c:pt idx="111">
                  <c:v>2.4729999999999999</c:v>
                </c:pt>
                <c:pt idx="112">
                  <c:v>2.4729999999999999</c:v>
                </c:pt>
                <c:pt idx="113">
                  <c:v>2.472</c:v>
                </c:pt>
                <c:pt idx="114">
                  <c:v>2.4729999999999999</c:v>
                </c:pt>
                <c:pt idx="115">
                  <c:v>2.472</c:v>
                </c:pt>
                <c:pt idx="116">
                  <c:v>2.472</c:v>
                </c:pt>
                <c:pt idx="117">
                  <c:v>2.4710000000000001</c:v>
                </c:pt>
                <c:pt idx="118">
                  <c:v>2.472</c:v>
                </c:pt>
                <c:pt idx="119">
                  <c:v>2.4700000000000002</c:v>
                </c:pt>
                <c:pt idx="120">
                  <c:v>2.4710000000000001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100-DD40-A4F9-2FBD4CAD5D9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'LacZ untreated + P1 raw'!$O$26:$O$146</c:f>
              <c:numCache>
                <c:formatCode>General</c:formatCode>
                <c:ptCount val="1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</c:numCache>
            </c:numRef>
          </c:xVal>
          <c:yVal>
            <c:numRef>
              <c:f>'LacZ untreated + P1 raw'!$Q$26:$Q$146</c:f>
              <c:numCache>
                <c:formatCode>General</c:formatCode>
                <c:ptCount val="121"/>
                <c:pt idx="0">
                  <c:v>0.30399999999999999</c:v>
                </c:pt>
                <c:pt idx="1">
                  <c:v>0.42099999999999999</c:v>
                </c:pt>
                <c:pt idx="2">
                  <c:v>0.53700000000000003</c:v>
                </c:pt>
                <c:pt idx="3">
                  <c:v>0.65</c:v>
                </c:pt>
                <c:pt idx="4">
                  <c:v>0.76200000000000001</c:v>
                </c:pt>
                <c:pt idx="5">
                  <c:v>0.874</c:v>
                </c:pt>
                <c:pt idx="6">
                  <c:v>0.98499999999999999</c:v>
                </c:pt>
                <c:pt idx="7">
                  <c:v>1.0960000000000001</c:v>
                </c:pt>
                <c:pt idx="8">
                  <c:v>1.206</c:v>
                </c:pt>
                <c:pt idx="9">
                  <c:v>1.3140000000000001</c:v>
                </c:pt>
                <c:pt idx="10">
                  <c:v>1.42</c:v>
                </c:pt>
                <c:pt idx="11">
                  <c:v>1.524</c:v>
                </c:pt>
                <c:pt idx="12">
                  <c:v>1.627</c:v>
                </c:pt>
                <c:pt idx="13">
                  <c:v>1.726</c:v>
                </c:pt>
                <c:pt idx="14">
                  <c:v>1.8220000000000001</c:v>
                </c:pt>
                <c:pt idx="15">
                  <c:v>1.913</c:v>
                </c:pt>
                <c:pt idx="16">
                  <c:v>2</c:v>
                </c:pt>
                <c:pt idx="17">
                  <c:v>2.0819999999999999</c:v>
                </c:pt>
                <c:pt idx="18">
                  <c:v>2.1589999999999998</c:v>
                </c:pt>
                <c:pt idx="19">
                  <c:v>2.2269999999999999</c:v>
                </c:pt>
                <c:pt idx="20">
                  <c:v>2.2869999999999999</c:v>
                </c:pt>
                <c:pt idx="21">
                  <c:v>2.339</c:v>
                </c:pt>
                <c:pt idx="22">
                  <c:v>2.3820000000000001</c:v>
                </c:pt>
                <c:pt idx="23">
                  <c:v>2.4159999999999999</c:v>
                </c:pt>
                <c:pt idx="24">
                  <c:v>2.4380000000000002</c:v>
                </c:pt>
                <c:pt idx="25">
                  <c:v>2.4540000000000002</c:v>
                </c:pt>
                <c:pt idx="26">
                  <c:v>2.4620000000000002</c:v>
                </c:pt>
                <c:pt idx="27">
                  <c:v>2.4649999999999999</c:v>
                </c:pt>
                <c:pt idx="28">
                  <c:v>2.4689999999999999</c:v>
                </c:pt>
                <c:pt idx="29">
                  <c:v>2.4700000000000002</c:v>
                </c:pt>
                <c:pt idx="30">
                  <c:v>2.4700000000000002</c:v>
                </c:pt>
                <c:pt idx="31">
                  <c:v>2.4710000000000001</c:v>
                </c:pt>
                <c:pt idx="32">
                  <c:v>2.4729999999999999</c:v>
                </c:pt>
                <c:pt idx="33">
                  <c:v>2.4750000000000001</c:v>
                </c:pt>
                <c:pt idx="34">
                  <c:v>2.4769999999999999</c:v>
                </c:pt>
                <c:pt idx="35">
                  <c:v>2.4780000000000002</c:v>
                </c:pt>
                <c:pt idx="36">
                  <c:v>2.48</c:v>
                </c:pt>
                <c:pt idx="37">
                  <c:v>2.48</c:v>
                </c:pt>
                <c:pt idx="38">
                  <c:v>2.4809999999999999</c:v>
                </c:pt>
                <c:pt idx="39">
                  <c:v>2.4809999999999999</c:v>
                </c:pt>
                <c:pt idx="40">
                  <c:v>2.4809999999999999</c:v>
                </c:pt>
                <c:pt idx="41">
                  <c:v>2.4820000000000002</c:v>
                </c:pt>
                <c:pt idx="42">
                  <c:v>2.48</c:v>
                </c:pt>
                <c:pt idx="43">
                  <c:v>2.48</c:v>
                </c:pt>
                <c:pt idx="44">
                  <c:v>2.4809999999999999</c:v>
                </c:pt>
                <c:pt idx="45">
                  <c:v>2.4830000000000001</c:v>
                </c:pt>
                <c:pt idx="46">
                  <c:v>2.4820000000000002</c:v>
                </c:pt>
                <c:pt idx="47">
                  <c:v>2.4820000000000002</c:v>
                </c:pt>
                <c:pt idx="48">
                  <c:v>2.4809999999999999</c:v>
                </c:pt>
                <c:pt idx="49">
                  <c:v>2.4830000000000001</c:v>
                </c:pt>
                <c:pt idx="50">
                  <c:v>2.4820000000000002</c:v>
                </c:pt>
                <c:pt idx="51">
                  <c:v>2.4809999999999999</c:v>
                </c:pt>
                <c:pt idx="52">
                  <c:v>2.48</c:v>
                </c:pt>
                <c:pt idx="53">
                  <c:v>2.4809999999999999</c:v>
                </c:pt>
                <c:pt idx="54">
                  <c:v>2.4790000000000001</c:v>
                </c:pt>
                <c:pt idx="55">
                  <c:v>2.4809999999999999</c:v>
                </c:pt>
                <c:pt idx="56">
                  <c:v>2.4809999999999999</c:v>
                </c:pt>
                <c:pt idx="57">
                  <c:v>2.4809999999999999</c:v>
                </c:pt>
                <c:pt idx="58">
                  <c:v>2.4809999999999999</c:v>
                </c:pt>
                <c:pt idx="59">
                  <c:v>2.4809999999999999</c:v>
                </c:pt>
                <c:pt idx="60">
                  <c:v>2.4809999999999999</c:v>
                </c:pt>
                <c:pt idx="61">
                  <c:v>2.4820000000000002</c:v>
                </c:pt>
                <c:pt idx="62">
                  <c:v>2.4830000000000001</c:v>
                </c:pt>
                <c:pt idx="63">
                  <c:v>2.4820000000000002</c:v>
                </c:pt>
                <c:pt idx="64">
                  <c:v>2.4820000000000002</c:v>
                </c:pt>
                <c:pt idx="65">
                  <c:v>2.484</c:v>
                </c:pt>
                <c:pt idx="66">
                  <c:v>2.4830000000000001</c:v>
                </c:pt>
                <c:pt idx="67">
                  <c:v>2.4849999999999999</c:v>
                </c:pt>
                <c:pt idx="68">
                  <c:v>2.484</c:v>
                </c:pt>
                <c:pt idx="69">
                  <c:v>2.4849999999999999</c:v>
                </c:pt>
                <c:pt idx="70">
                  <c:v>2.4849999999999999</c:v>
                </c:pt>
                <c:pt idx="71">
                  <c:v>2.4870000000000001</c:v>
                </c:pt>
                <c:pt idx="72">
                  <c:v>2.4860000000000002</c:v>
                </c:pt>
                <c:pt idx="73">
                  <c:v>2.4870000000000001</c:v>
                </c:pt>
                <c:pt idx="74">
                  <c:v>2.4870000000000001</c:v>
                </c:pt>
                <c:pt idx="75">
                  <c:v>2.4889999999999999</c:v>
                </c:pt>
                <c:pt idx="76">
                  <c:v>2.4889999999999999</c:v>
                </c:pt>
                <c:pt idx="77">
                  <c:v>2.4900000000000002</c:v>
                </c:pt>
                <c:pt idx="78">
                  <c:v>2.4900000000000002</c:v>
                </c:pt>
                <c:pt idx="79">
                  <c:v>2.4910000000000001</c:v>
                </c:pt>
                <c:pt idx="80">
                  <c:v>2.4900000000000002</c:v>
                </c:pt>
                <c:pt idx="81">
                  <c:v>2.4910000000000001</c:v>
                </c:pt>
                <c:pt idx="82">
                  <c:v>2.492</c:v>
                </c:pt>
                <c:pt idx="83">
                  <c:v>2.4929999999999999</c:v>
                </c:pt>
                <c:pt idx="84">
                  <c:v>2.492</c:v>
                </c:pt>
                <c:pt idx="85">
                  <c:v>2.4910000000000001</c:v>
                </c:pt>
                <c:pt idx="86">
                  <c:v>2.4940000000000002</c:v>
                </c:pt>
                <c:pt idx="87">
                  <c:v>2.4940000000000002</c:v>
                </c:pt>
                <c:pt idx="88">
                  <c:v>2.4929999999999999</c:v>
                </c:pt>
                <c:pt idx="89">
                  <c:v>2.4929999999999999</c:v>
                </c:pt>
                <c:pt idx="90">
                  <c:v>2.4940000000000002</c:v>
                </c:pt>
                <c:pt idx="91">
                  <c:v>2.4940000000000002</c:v>
                </c:pt>
                <c:pt idx="92">
                  <c:v>2.4940000000000002</c:v>
                </c:pt>
                <c:pt idx="93">
                  <c:v>2.4940000000000002</c:v>
                </c:pt>
                <c:pt idx="94">
                  <c:v>2.4940000000000002</c:v>
                </c:pt>
                <c:pt idx="95">
                  <c:v>2.4940000000000002</c:v>
                </c:pt>
                <c:pt idx="96">
                  <c:v>2.4950000000000001</c:v>
                </c:pt>
                <c:pt idx="97">
                  <c:v>2.4950000000000001</c:v>
                </c:pt>
                <c:pt idx="98">
                  <c:v>2.4940000000000002</c:v>
                </c:pt>
                <c:pt idx="99">
                  <c:v>2.4940000000000002</c:v>
                </c:pt>
                <c:pt idx="100">
                  <c:v>2.4950000000000001</c:v>
                </c:pt>
                <c:pt idx="101">
                  <c:v>2.4950000000000001</c:v>
                </c:pt>
                <c:pt idx="102">
                  <c:v>2.4940000000000002</c:v>
                </c:pt>
                <c:pt idx="103">
                  <c:v>2.4929999999999999</c:v>
                </c:pt>
                <c:pt idx="104">
                  <c:v>2.4950000000000001</c:v>
                </c:pt>
                <c:pt idx="105">
                  <c:v>2.4929999999999999</c:v>
                </c:pt>
                <c:pt idx="106">
                  <c:v>2.4929999999999999</c:v>
                </c:pt>
                <c:pt idx="107">
                  <c:v>2.492</c:v>
                </c:pt>
                <c:pt idx="108">
                  <c:v>2.492</c:v>
                </c:pt>
                <c:pt idx="109">
                  <c:v>2.4910000000000001</c:v>
                </c:pt>
                <c:pt idx="110">
                  <c:v>2.4910000000000001</c:v>
                </c:pt>
                <c:pt idx="111">
                  <c:v>2.4900000000000002</c:v>
                </c:pt>
                <c:pt idx="112">
                  <c:v>2.4889999999999999</c:v>
                </c:pt>
                <c:pt idx="113">
                  <c:v>2.4889999999999999</c:v>
                </c:pt>
                <c:pt idx="114">
                  <c:v>2.4889999999999999</c:v>
                </c:pt>
                <c:pt idx="115">
                  <c:v>2.4870000000000001</c:v>
                </c:pt>
                <c:pt idx="116">
                  <c:v>2.4889999999999999</c:v>
                </c:pt>
                <c:pt idx="117">
                  <c:v>2.488</c:v>
                </c:pt>
                <c:pt idx="118">
                  <c:v>2.4870000000000001</c:v>
                </c:pt>
                <c:pt idx="119">
                  <c:v>2.4870000000000001</c:v>
                </c:pt>
                <c:pt idx="120">
                  <c:v>2.4849999999999999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100-DD40-A4F9-2FBD4CAD5D9A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'LacZ untreated + P1 raw'!$O$26:$O$146</c:f>
              <c:numCache>
                <c:formatCode>General</c:formatCode>
                <c:ptCount val="1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</c:numCache>
            </c:numRef>
          </c:xVal>
          <c:yVal>
            <c:numRef>
              <c:f>'LacZ untreated + P1 raw'!$R$26:$R$146</c:f>
              <c:numCache>
                <c:formatCode>General</c:formatCode>
                <c:ptCount val="121"/>
                <c:pt idx="0">
                  <c:v>9.8000000000000004E-2</c:v>
                </c:pt>
                <c:pt idx="1">
                  <c:v>0.129</c:v>
                </c:pt>
                <c:pt idx="2">
                  <c:v>0.16</c:v>
                </c:pt>
                <c:pt idx="3">
                  <c:v>0.19</c:v>
                </c:pt>
                <c:pt idx="4">
                  <c:v>0.22</c:v>
                </c:pt>
                <c:pt idx="5">
                  <c:v>0.25</c:v>
                </c:pt>
                <c:pt idx="6">
                  <c:v>0.27800000000000002</c:v>
                </c:pt>
                <c:pt idx="7">
                  <c:v>0.307</c:v>
                </c:pt>
                <c:pt idx="8">
                  <c:v>0.33700000000000002</c:v>
                </c:pt>
                <c:pt idx="9">
                  <c:v>0.36599999999999999</c:v>
                </c:pt>
                <c:pt idx="10">
                  <c:v>0.39600000000000002</c:v>
                </c:pt>
                <c:pt idx="11">
                  <c:v>0.42599999999999999</c:v>
                </c:pt>
                <c:pt idx="12">
                  <c:v>0.45400000000000001</c:v>
                </c:pt>
                <c:pt idx="13">
                  <c:v>0.48299999999999998</c:v>
                </c:pt>
                <c:pt idx="14">
                  <c:v>0.51300000000000001</c:v>
                </c:pt>
                <c:pt idx="15">
                  <c:v>0.54200000000000004</c:v>
                </c:pt>
                <c:pt idx="16">
                  <c:v>0.57099999999999995</c:v>
                </c:pt>
                <c:pt idx="17">
                  <c:v>0.6</c:v>
                </c:pt>
                <c:pt idx="18">
                  <c:v>0.628</c:v>
                </c:pt>
                <c:pt idx="19">
                  <c:v>0.65500000000000003</c:v>
                </c:pt>
                <c:pt idx="20">
                  <c:v>0.68300000000000005</c:v>
                </c:pt>
                <c:pt idx="21">
                  <c:v>0.71</c:v>
                </c:pt>
                <c:pt idx="22">
                  <c:v>0.73699999999999999</c:v>
                </c:pt>
                <c:pt idx="23">
                  <c:v>0.76300000000000001</c:v>
                </c:pt>
                <c:pt idx="24">
                  <c:v>0.79</c:v>
                </c:pt>
                <c:pt idx="25">
                  <c:v>0.81599999999999995</c:v>
                </c:pt>
                <c:pt idx="26">
                  <c:v>0.84199999999999997</c:v>
                </c:pt>
                <c:pt idx="27">
                  <c:v>0.86899999999999999</c:v>
                </c:pt>
                <c:pt idx="28">
                  <c:v>0.89500000000000002</c:v>
                </c:pt>
                <c:pt idx="29">
                  <c:v>0.92200000000000004</c:v>
                </c:pt>
                <c:pt idx="30">
                  <c:v>0.95099999999999996</c:v>
                </c:pt>
                <c:pt idx="31">
                  <c:v>0.97899999999999998</c:v>
                </c:pt>
                <c:pt idx="32">
                  <c:v>1.008</c:v>
                </c:pt>
                <c:pt idx="33">
                  <c:v>1.0369999999999999</c:v>
                </c:pt>
                <c:pt idx="34">
                  <c:v>1.0640000000000001</c:v>
                </c:pt>
                <c:pt idx="35">
                  <c:v>1.089</c:v>
                </c:pt>
                <c:pt idx="36">
                  <c:v>1.115</c:v>
                </c:pt>
                <c:pt idx="37">
                  <c:v>1.1419999999999999</c:v>
                </c:pt>
                <c:pt idx="38">
                  <c:v>1.171</c:v>
                </c:pt>
                <c:pt idx="39">
                  <c:v>1.198</c:v>
                </c:pt>
                <c:pt idx="40">
                  <c:v>1.2210000000000001</c:v>
                </c:pt>
                <c:pt idx="41">
                  <c:v>1.246</c:v>
                </c:pt>
                <c:pt idx="42">
                  <c:v>1.2729999999999999</c:v>
                </c:pt>
                <c:pt idx="43">
                  <c:v>1.298</c:v>
                </c:pt>
                <c:pt idx="44">
                  <c:v>1.3260000000000001</c:v>
                </c:pt>
                <c:pt idx="45">
                  <c:v>1.351</c:v>
                </c:pt>
                <c:pt idx="46">
                  <c:v>1.3759999999999999</c:v>
                </c:pt>
                <c:pt idx="47">
                  <c:v>1.4019999999999999</c:v>
                </c:pt>
                <c:pt idx="48">
                  <c:v>1.43</c:v>
                </c:pt>
                <c:pt idx="49">
                  <c:v>1.454</c:v>
                </c:pt>
                <c:pt idx="50">
                  <c:v>1.4790000000000001</c:v>
                </c:pt>
                <c:pt idx="51">
                  <c:v>1.5049999999999999</c:v>
                </c:pt>
                <c:pt idx="52">
                  <c:v>1.53</c:v>
                </c:pt>
                <c:pt idx="53">
                  <c:v>1.5549999999999999</c:v>
                </c:pt>
                <c:pt idx="54">
                  <c:v>1.5820000000000001</c:v>
                </c:pt>
                <c:pt idx="55">
                  <c:v>1.6060000000000001</c:v>
                </c:pt>
                <c:pt idx="56">
                  <c:v>1.631</c:v>
                </c:pt>
                <c:pt idx="57">
                  <c:v>1.655</c:v>
                </c:pt>
                <c:pt idx="58">
                  <c:v>1.679</c:v>
                </c:pt>
                <c:pt idx="59">
                  <c:v>1.7030000000000001</c:v>
                </c:pt>
                <c:pt idx="60">
                  <c:v>1.728</c:v>
                </c:pt>
                <c:pt idx="61">
                  <c:v>1.752</c:v>
                </c:pt>
                <c:pt idx="62">
                  <c:v>1.7769999999999999</c:v>
                </c:pt>
                <c:pt idx="63">
                  <c:v>1.8009999999999999</c:v>
                </c:pt>
                <c:pt idx="64">
                  <c:v>1.825</c:v>
                </c:pt>
                <c:pt idx="65">
                  <c:v>1.8480000000000001</c:v>
                </c:pt>
                <c:pt idx="66">
                  <c:v>1.871</c:v>
                </c:pt>
                <c:pt idx="67">
                  <c:v>1.8939999999999999</c:v>
                </c:pt>
                <c:pt idx="68">
                  <c:v>1.917</c:v>
                </c:pt>
                <c:pt idx="69">
                  <c:v>1.94</c:v>
                </c:pt>
                <c:pt idx="70">
                  <c:v>1.962</c:v>
                </c:pt>
                <c:pt idx="71">
                  <c:v>1.984</c:v>
                </c:pt>
                <c:pt idx="72">
                  <c:v>2.0059999999999998</c:v>
                </c:pt>
                <c:pt idx="73">
                  <c:v>2.0249999999999999</c:v>
                </c:pt>
                <c:pt idx="74">
                  <c:v>2.0449999999999999</c:v>
                </c:pt>
                <c:pt idx="75">
                  <c:v>2.0630000000000002</c:v>
                </c:pt>
                <c:pt idx="76">
                  <c:v>2.081</c:v>
                </c:pt>
                <c:pt idx="77">
                  <c:v>2.0990000000000002</c:v>
                </c:pt>
                <c:pt idx="78">
                  <c:v>2.117</c:v>
                </c:pt>
                <c:pt idx="79">
                  <c:v>2.1339999999999999</c:v>
                </c:pt>
                <c:pt idx="80">
                  <c:v>2.1509999999999998</c:v>
                </c:pt>
                <c:pt idx="81">
                  <c:v>2.169</c:v>
                </c:pt>
                <c:pt idx="82">
                  <c:v>2.1859999999999999</c:v>
                </c:pt>
                <c:pt idx="83">
                  <c:v>2.2040000000000002</c:v>
                </c:pt>
                <c:pt idx="84">
                  <c:v>2.2200000000000002</c:v>
                </c:pt>
                <c:pt idx="85">
                  <c:v>2.2360000000000002</c:v>
                </c:pt>
                <c:pt idx="86">
                  <c:v>2.2530000000000001</c:v>
                </c:pt>
                <c:pt idx="87">
                  <c:v>2.2679999999999998</c:v>
                </c:pt>
                <c:pt idx="88">
                  <c:v>2.2839999999999998</c:v>
                </c:pt>
                <c:pt idx="89">
                  <c:v>2.298</c:v>
                </c:pt>
                <c:pt idx="90">
                  <c:v>2.3119999999999998</c:v>
                </c:pt>
                <c:pt idx="91">
                  <c:v>2.3250000000000002</c:v>
                </c:pt>
                <c:pt idx="92">
                  <c:v>2.339</c:v>
                </c:pt>
                <c:pt idx="93">
                  <c:v>2.351</c:v>
                </c:pt>
                <c:pt idx="94">
                  <c:v>2.363</c:v>
                </c:pt>
                <c:pt idx="95">
                  <c:v>2.3740000000000001</c:v>
                </c:pt>
                <c:pt idx="96">
                  <c:v>2.3839999999999999</c:v>
                </c:pt>
                <c:pt idx="97">
                  <c:v>2.3940000000000001</c:v>
                </c:pt>
                <c:pt idx="98">
                  <c:v>2.4009999999999998</c:v>
                </c:pt>
                <c:pt idx="99">
                  <c:v>2.4089999999999998</c:v>
                </c:pt>
                <c:pt idx="100">
                  <c:v>2.4169999999999998</c:v>
                </c:pt>
                <c:pt idx="101">
                  <c:v>2.4220000000000002</c:v>
                </c:pt>
                <c:pt idx="102">
                  <c:v>2.4279999999999999</c:v>
                </c:pt>
                <c:pt idx="103">
                  <c:v>2.4340000000000002</c:v>
                </c:pt>
                <c:pt idx="104">
                  <c:v>2.4380000000000002</c:v>
                </c:pt>
                <c:pt idx="105">
                  <c:v>2.4430000000000001</c:v>
                </c:pt>
                <c:pt idx="106">
                  <c:v>2.448</c:v>
                </c:pt>
                <c:pt idx="107">
                  <c:v>2.4500000000000002</c:v>
                </c:pt>
                <c:pt idx="108">
                  <c:v>2.4550000000000001</c:v>
                </c:pt>
                <c:pt idx="109">
                  <c:v>2.4569999999999999</c:v>
                </c:pt>
                <c:pt idx="110">
                  <c:v>2.46</c:v>
                </c:pt>
                <c:pt idx="111">
                  <c:v>2.4609999999999999</c:v>
                </c:pt>
                <c:pt idx="112">
                  <c:v>2.464</c:v>
                </c:pt>
                <c:pt idx="113">
                  <c:v>2.4649999999999999</c:v>
                </c:pt>
                <c:pt idx="114">
                  <c:v>2.4670000000000001</c:v>
                </c:pt>
                <c:pt idx="115">
                  <c:v>2.468</c:v>
                </c:pt>
                <c:pt idx="116">
                  <c:v>2.4670000000000001</c:v>
                </c:pt>
                <c:pt idx="117">
                  <c:v>2.4689999999999999</c:v>
                </c:pt>
                <c:pt idx="118">
                  <c:v>2.468</c:v>
                </c:pt>
                <c:pt idx="119">
                  <c:v>2.4689999999999999</c:v>
                </c:pt>
                <c:pt idx="120">
                  <c:v>2.4700000000000002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100-DD40-A4F9-2FBD4CAD5D9A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'LacZ untreated + P1 raw'!$O$26:$O$146</c:f>
              <c:numCache>
                <c:formatCode>General</c:formatCode>
                <c:ptCount val="1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</c:numCache>
            </c:numRef>
          </c:xVal>
          <c:yVal>
            <c:numRef>
              <c:f>'LacZ untreated + P1 raw'!$S$26:$S$146</c:f>
              <c:numCache>
                <c:formatCode>General</c:formatCode>
                <c:ptCount val="121"/>
                <c:pt idx="0">
                  <c:v>8.8999999999999996E-2</c:v>
                </c:pt>
                <c:pt idx="1">
                  <c:v>0.12</c:v>
                </c:pt>
                <c:pt idx="2">
                  <c:v>0.15</c:v>
                </c:pt>
                <c:pt idx="3">
                  <c:v>0.18099999999999999</c:v>
                </c:pt>
                <c:pt idx="4">
                  <c:v>0.21199999999999999</c:v>
                </c:pt>
                <c:pt idx="5">
                  <c:v>0.24199999999999999</c:v>
                </c:pt>
                <c:pt idx="6">
                  <c:v>0.27200000000000002</c:v>
                </c:pt>
                <c:pt idx="7">
                  <c:v>0.30199999999999999</c:v>
                </c:pt>
                <c:pt idx="8">
                  <c:v>0.33200000000000002</c:v>
                </c:pt>
                <c:pt idx="9">
                  <c:v>0.36099999999999999</c:v>
                </c:pt>
                <c:pt idx="10">
                  <c:v>0.39</c:v>
                </c:pt>
                <c:pt idx="11">
                  <c:v>0.41899999999999998</c:v>
                </c:pt>
                <c:pt idx="12">
                  <c:v>0.44700000000000001</c:v>
                </c:pt>
                <c:pt idx="13">
                  <c:v>0.47499999999999998</c:v>
                </c:pt>
                <c:pt idx="14">
                  <c:v>0.504</c:v>
                </c:pt>
                <c:pt idx="15">
                  <c:v>0.53200000000000003</c:v>
                </c:pt>
                <c:pt idx="16">
                  <c:v>0.56100000000000005</c:v>
                </c:pt>
                <c:pt idx="17">
                  <c:v>0.59</c:v>
                </c:pt>
                <c:pt idx="18">
                  <c:v>0.61799999999999999</c:v>
                </c:pt>
                <c:pt idx="19">
                  <c:v>0.64600000000000002</c:v>
                </c:pt>
                <c:pt idx="20">
                  <c:v>0.67400000000000004</c:v>
                </c:pt>
                <c:pt idx="21">
                  <c:v>0.70099999999999996</c:v>
                </c:pt>
                <c:pt idx="22">
                  <c:v>0.72799999999999998</c:v>
                </c:pt>
                <c:pt idx="23">
                  <c:v>0.75600000000000001</c:v>
                </c:pt>
                <c:pt idx="24">
                  <c:v>0.78300000000000003</c:v>
                </c:pt>
                <c:pt idx="25">
                  <c:v>0.81100000000000005</c:v>
                </c:pt>
                <c:pt idx="26">
                  <c:v>0.84</c:v>
                </c:pt>
                <c:pt idx="27">
                  <c:v>0.86799999999999999</c:v>
                </c:pt>
                <c:pt idx="28">
                  <c:v>0.89400000000000002</c:v>
                </c:pt>
                <c:pt idx="29">
                  <c:v>0.92</c:v>
                </c:pt>
                <c:pt idx="30">
                  <c:v>0.94699999999999995</c:v>
                </c:pt>
                <c:pt idx="31">
                  <c:v>0.97299999999999998</c:v>
                </c:pt>
                <c:pt idx="32">
                  <c:v>1.0009999999999999</c:v>
                </c:pt>
                <c:pt idx="33">
                  <c:v>1.0289999999999999</c:v>
                </c:pt>
                <c:pt idx="34">
                  <c:v>1.056</c:v>
                </c:pt>
                <c:pt idx="35">
                  <c:v>1.083</c:v>
                </c:pt>
                <c:pt idx="36">
                  <c:v>1.1100000000000001</c:v>
                </c:pt>
                <c:pt idx="37">
                  <c:v>1.137</c:v>
                </c:pt>
                <c:pt idx="38">
                  <c:v>1.165</c:v>
                </c:pt>
                <c:pt idx="39">
                  <c:v>1.1919999999999999</c:v>
                </c:pt>
                <c:pt idx="40">
                  <c:v>1.2210000000000001</c:v>
                </c:pt>
                <c:pt idx="41">
                  <c:v>1.2490000000000001</c:v>
                </c:pt>
                <c:pt idx="42">
                  <c:v>1.276</c:v>
                </c:pt>
                <c:pt idx="43">
                  <c:v>1.3029999999999999</c:v>
                </c:pt>
                <c:pt idx="44">
                  <c:v>1.329</c:v>
                </c:pt>
                <c:pt idx="45">
                  <c:v>1.3560000000000001</c:v>
                </c:pt>
                <c:pt idx="46">
                  <c:v>1.383</c:v>
                </c:pt>
                <c:pt idx="47">
                  <c:v>1.41</c:v>
                </c:pt>
                <c:pt idx="48">
                  <c:v>1.4359999999999999</c:v>
                </c:pt>
                <c:pt idx="49">
                  <c:v>1.4610000000000001</c:v>
                </c:pt>
                <c:pt idx="50">
                  <c:v>1.4870000000000001</c:v>
                </c:pt>
                <c:pt idx="51">
                  <c:v>1.514</c:v>
                </c:pt>
                <c:pt idx="52">
                  <c:v>1.54</c:v>
                </c:pt>
                <c:pt idx="53">
                  <c:v>1.5649999999999999</c:v>
                </c:pt>
                <c:pt idx="54">
                  <c:v>1.591</c:v>
                </c:pt>
                <c:pt idx="55">
                  <c:v>1.6160000000000001</c:v>
                </c:pt>
                <c:pt idx="56">
                  <c:v>1.6419999999999999</c:v>
                </c:pt>
                <c:pt idx="57">
                  <c:v>1.667</c:v>
                </c:pt>
                <c:pt idx="58">
                  <c:v>1.6919999999999999</c:v>
                </c:pt>
                <c:pt idx="59">
                  <c:v>1.716</c:v>
                </c:pt>
                <c:pt idx="60">
                  <c:v>1.7390000000000001</c:v>
                </c:pt>
                <c:pt idx="61">
                  <c:v>1.7629999999999999</c:v>
                </c:pt>
                <c:pt idx="62">
                  <c:v>1.7869999999999999</c:v>
                </c:pt>
                <c:pt idx="63">
                  <c:v>1.8109999999999999</c:v>
                </c:pt>
                <c:pt idx="64">
                  <c:v>1.8360000000000001</c:v>
                </c:pt>
                <c:pt idx="65">
                  <c:v>1.86</c:v>
                </c:pt>
                <c:pt idx="66">
                  <c:v>1.8839999999999999</c:v>
                </c:pt>
                <c:pt idx="67">
                  <c:v>1.907</c:v>
                </c:pt>
                <c:pt idx="68">
                  <c:v>1.931</c:v>
                </c:pt>
                <c:pt idx="69">
                  <c:v>1.954</c:v>
                </c:pt>
                <c:pt idx="70">
                  <c:v>1.9770000000000001</c:v>
                </c:pt>
                <c:pt idx="71">
                  <c:v>1.9990000000000001</c:v>
                </c:pt>
                <c:pt idx="72">
                  <c:v>2.0219999999999998</c:v>
                </c:pt>
                <c:pt idx="73">
                  <c:v>2.0430000000000001</c:v>
                </c:pt>
                <c:pt idx="74">
                  <c:v>2.0640000000000001</c:v>
                </c:pt>
                <c:pt idx="75">
                  <c:v>2.0859999999999999</c:v>
                </c:pt>
                <c:pt idx="76">
                  <c:v>2.1070000000000002</c:v>
                </c:pt>
                <c:pt idx="77">
                  <c:v>2.1269999999999998</c:v>
                </c:pt>
                <c:pt idx="78">
                  <c:v>2.1459999999999999</c:v>
                </c:pt>
                <c:pt idx="79">
                  <c:v>2.1659999999999999</c:v>
                </c:pt>
                <c:pt idx="80">
                  <c:v>2.1840000000000002</c:v>
                </c:pt>
                <c:pt idx="81">
                  <c:v>2.2029999999999998</c:v>
                </c:pt>
                <c:pt idx="82">
                  <c:v>2.2200000000000002</c:v>
                </c:pt>
                <c:pt idx="83">
                  <c:v>2.2370000000000001</c:v>
                </c:pt>
                <c:pt idx="84">
                  <c:v>2.2530000000000001</c:v>
                </c:pt>
                <c:pt idx="85">
                  <c:v>2.27</c:v>
                </c:pt>
                <c:pt idx="86">
                  <c:v>2.2850000000000001</c:v>
                </c:pt>
                <c:pt idx="87">
                  <c:v>2.2999999999999998</c:v>
                </c:pt>
                <c:pt idx="88">
                  <c:v>2.3140000000000001</c:v>
                </c:pt>
                <c:pt idx="89">
                  <c:v>2.3279999999999998</c:v>
                </c:pt>
                <c:pt idx="90">
                  <c:v>2.34</c:v>
                </c:pt>
                <c:pt idx="91">
                  <c:v>2.3519999999999999</c:v>
                </c:pt>
                <c:pt idx="92">
                  <c:v>2.3620000000000001</c:v>
                </c:pt>
                <c:pt idx="93">
                  <c:v>2.3740000000000001</c:v>
                </c:pt>
                <c:pt idx="94">
                  <c:v>2.3839999999999999</c:v>
                </c:pt>
                <c:pt idx="95">
                  <c:v>2.3929999999999998</c:v>
                </c:pt>
                <c:pt idx="96">
                  <c:v>2.4009999999999998</c:v>
                </c:pt>
                <c:pt idx="97">
                  <c:v>2.41</c:v>
                </c:pt>
                <c:pt idx="98">
                  <c:v>2.4169999999999998</c:v>
                </c:pt>
                <c:pt idx="99">
                  <c:v>2.4239999999999999</c:v>
                </c:pt>
                <c:pt idx="100">
                  <c:v>2.4300000000000002</c:v>
                </c:pt>
                <c:pt idx="101">
                  <c:v>2.4359999999999999</c:v>
                </c:pt>
                <c:pt idx="102">
                  <c:v>2.44</c:v>
                </c:pt>
                <c:pt idx="103">
                  <c:v>2.4449999999999998</c:v>
                </c:pt>
                <c:pt idx="104">
                  <c:v>2.448</c:v>
                </c:pt>
                <c:pt idx="105">
                  <c:v>2.452</c:v>
                </c:pt>
                <c:pt idx="106">
                  <c:v>2.4550000000000001</c:v>
                </c:pt>
                <c:pt idx="107">
                  <c:v>2.4590000000000001</c:v>
                </c:pt>
                <c:pt idx="108">
                  <c:v>2.46</c:v>
                </c:pt>
                <c:pt idx="109">
                  <c:v>2.4630000000000001</c:v>
                </c:pt>
                <c:pt idx="110">
                  <c:v>2.464</c:v>
                </c:pt>
                <c:pt idx="111">
                  <c:v>2.468</c:v>
                </c:pt>
                <c:pt idx="112">
                  <c:v>2.468</c:v>
                </c:pt>
                <c:pt idx="113">
                  <c:v>2.4689999999999999</c:v>
                </c:pt>
                <c:pt idx="114">
                  <c:v>2.4700000000000002</c:v>
                </c:pt>
                <c:pt idx="115">
                  <c:v>2.4700000000000002</c:v>
                </c:pt>
                <c:pt idx="116">
                  <c:v>2.4700000000000002</c:v>
                </c:pt>
                <c:pt idx="117">
                  <c:v>2.472</c:v>
                </c:pt>
                <c:pt idx="118">
                  <c:v>2.4729999999999999</c:v>
                </c:pt>
                <c:pt idx="119">
                  <c:v>2.472</c:v>
                </c:pt>
                <c:pt idx="120">
                  <c:v>2.4700000000000002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100-DD40-A4F9-2FBD4CAD5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711680"/>
        <c:axId val="155706032"/>
      </c:scatterChart>
      <c:valAx>
        <c:axId val="155711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5706032"/>
        <c:crosses val="autoZero"/>
        <c:crossBetween val="midCat"/>
      </c:valAx>
      <c:valAx>
        <c:axId val="15570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5711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'LacZ P2 + P3 raw'!$S$26:$S$50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</c:numCache>
            </c:numRef>
          </c:xVal>
          <c:yVal>
            <c:numRef>
              <c:f>'LacZ P2 + P3 raw'!$T$26:$T$50</c:f>
              <c:numCache>
                <c:formatCode>General</c:formatCode>
                <c:ptCount val="25"/>
                <c:pt idx="0">
                  <c:v>0.312</c:v>
                </c:pt>
                <c:pt idx="1">
                  <c:v>0.40699999999999997</c:v>
                </c:pt>
                <c:pt idx="2">
                  <c:v>0.501</c:v>
                </c:pt>
                <c:pt idx="3">
                  <c:v>0.59399999999999997</c:v>
                </c:pt>
                <c:pt idx="4">
                  <c:v>0.68500000000000005</c:v>
                </c:pt>
                <c:pt idx="5">
                  <c:v>0.77600000000000002</c:v>
                </c:pt>
                <c:pt idx="6">
                  <c:v>0.86699999999999999</c:v>
                </c:pt>
                <c:pt idx="7">
                  <c:v>0.95599999999999996</c:v>
                </c:pt>
                <c:pt idx="8">
                  <c:v>1.044</c:v>
                </c:pt>
                <c:pt idx="9">
                  <c:v>1.1299999999999999</c:v>
                </c:pt>
                <c:pt idx="10">
                  <c:v>1.216</c:v>
                </c:pt>
                <c:pt idx="11">
                  <c:v>1.302</c:v>
                </c:pt>
                <c:pt idx="12">
                  <c:v>1.387</c:v>
                </c:pt>
                <c:pt idx="13">
                  <c:v>1.468</c:v>
                </c:pt>
                <c:pt idx="14">
                  <c:v>1.55</c:v>
                </c:pt>
                <c:pt idx="15">
                  <c:v>1.631</c:v>
                </c:pt>
                <c:pt idx="16">
                  <c:v>1.7110000000000001</c:v>
                </c:pt>
                <c:pt idx="17">
                  <c:v>1.79</c:v>
                </c:pt>
                <c:pt idx="18">
                  <c:v>1.8660000000000001</c:v>
                </c:pt>
                <c:pt idx="19">
                  <c:v>1.94</c:v>
                </c:pt>
                <c:pt idx="20">
                  <c:v>2.0110000000000001</c:v>
                </c:pt>
                <c:pt idx="21">
                  <c:v>2.0779999999999998</c:v>
                </c:pt>
                <c:pt idx="22">
                  <c:v>2.1429999999999998</c:v>
                </c:pt>
                <c:pt idx="23">
                  <c:v>2.2040000000000002</c:v>
                </c:pt>
                <c:pt idx="24">
                  <c:v>2.2629999999999999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FE-8C42-9257-1F0190E44F8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'LacZ P2 + P3 raw'!$S$26:$S$50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</c:numCache>
            </c:numRef>
          </c:xVal>
          <c:yVal>
            <c:numRef>
              <c:f>'LacZ P2 + P3 raw'!$U$26:$U$50</c:f>
              <c:numCache>
                <c:formatCode>General</c:formatCode>
                <c:ptCount val="25"/>
                <c:pt idx="0">
                  <c:v>0.246</c:v>
                </c:pt>
                <c:pt idx="1">
                  <c:v>0.33600000000000002</c:v>
                </c:pt>
                <c:pt idx="2">
                  <c:v>0.42599999999999999</c:v>
                </c:pt>
                <c:pt idx="3">
                  <c:v>0.51600000000000001</c:v>
                </c:pt>
                <c:pt idx="4">
                  <c:v>0.60499999999999998</c:v>
                </c:pt>
                <c:pt idx="5">
                  <c:v>0.69399999999999995</c:v>
                </c:pt>
                <c:pt idx="6">
                  <c:v>0.78100000000000003</c:v>
                </c:pt>
                <c:pt idx="7">
                  <c:v>0.86799999999999999</c:v>
                </c:pt>
                <c:pt idx="8">
                  <c:v>0.95499999999999996</c:v>
                </c:pt>
                <c:pt idx="9">
                  <c:v>1.04</c:v>
                </c:pt>
                <c:pt idx="10">
                  <c:v>1.125</c:v>
                </c:pt>
                <c:pt idx="11">
                  <c:v>1.21</c:v>
                </c:pt>
                <c:pt idx="12">
                  <c:v>1.294</c:v>
                </c:pt>
                <c:pt idx="13">
                  <c:v>1.3759999999999999</c:v>
                </c:pt>
                <c:pt idx="14">
                  <c:v>1.4590000000000001</c:v>
                </c:pt>
                <c:pt idx="15">
                  <c:v>1.5409999999999999</c:v>
                </c:pt>
                <c:pt idx="16">
                  <c:v>1.6220000000000001</c:v>
                </c:pt>
                <c:pt idx="17">
                  <c:v>1.702</c:v>
                </c:pt>
                <c:pt idx="18">
                  <c:v>1.7809999999999999</c:v>
                </c:pt>
                <c:pt idx="19">
                  <c:v>1.859</c:v>
                </c:pt>
                <c:pt idx="20">
                  <c:v>1.9339999999999999</c:v>
                </c:pt>
                <c:pt idx="21">
                  <c:v>2.0059999999999998</c:v>
                </c:pt>
                <c:pt idx="22">
                  <c:v>2.0760000000000001</c:v>
                </c:pt>
                <c:pt idx="23">
                  <c:v>2.1419999999999999</c:v>
                </c:pt>
                <c:pt idx="24">
                  <c:v>2.2000000000000002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0FE-8C42-9257-1F0190E44F80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'LacZ P2 + P3 raw'!$S$26:$S$50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</c:numCache>
            </c:numRef>
          </c:xVal>
          <c:yVal>
            <c:numRef>
              <c:f>'LacZ P2 + P3 raw'!$V$26:$V$50</c:f>
              <c:numCache>
                <c:formatCode>General</c:formatCode>
                <c:ptCount val="25"/>
                <c:pt idx="0">
                  <c:v>0.11799999999999999</c:v>
                </c:pt>
                <c:pt idx="1">
                  <c:v>0.158</c:v>
                </c:pt>
                <c:pt idx="2">
                  <c:v>0.19900000000000001</c:v>
                </c:pt>
                <c:pt idx="3">
                  <c:v>0.23899999999999999</c:v>
                </c:pt>
                <c:pt idx="4">
                  <c:v>0.27800000000000002</c:v>
                </c:pt>
                <c:pt idx="5">
                  <c:v>0.318</c:v>
                </c:pt>
                <c:pt idx="6">
                  <c:v>0.35799999999999998</c:v>
                </c:pt>
                <c:pt idx="7">
                  <c:v>0.39800000000000002</c:v>
                </c:pt>
                <c:pt idx="8">
                  <c:v>0.438</c:v>
                </c:pt>
                <c:pt idx="9">
                  <c:v>0.47899999999999998</c:v>
                </c:pt>
                <c:pt idx="10">
                  <c:v>0.51900000000000002</c:v>
                </c:pt>
                <c:pt idx="11">
                  <c:v>0.56000000000000005</c:v>
                </c:pt>
                <c:pt idx="12">
                  <c:v>0.59899999999999998</c:v>
                </c:pt>
                <c:pt idx="13">
                  <c:v>0.63900000000000001</c:v>
                </c:pt>
                <c:pt idx="14">
                  <c:v>0.67900000000000005</c:v>
                </c:pt>
                <c:pt idx="15">
                  <c:v>0.71899999999999997</c:v>
                </c:pt>
                <c:pt idx="16">
                  <c:v>0.75900000000000001</c:v>
                </c:pt>
                <c:pt idx="17">
                  <c:v>0.8</c:v>
                </c:pt>
                <c:pt idx="18">
                  <c:v>0.84</c:v>
                </c:pt>
                <c:pt idx="19">
                  <c:v>0.88</c:v>
                </c:pt>
                <c:pt idx="20">
                  <c:v>0.92</c:v>
                </c:pt>
                <c:pt idx="21">
                  <c:v>0.96</c:v>
                </c:pt>
                <c:pt idx="22">
                  <c:v>0.999</c:v>
                </c:pt>
                <c:pt idx="23">
                  <c:v>1.038</c:v>
                </c:pt>
                <c:pt idx="24">
                  <c:v>1.0780000000000001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0FE-8C42-9257-1F0190E44F80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'LacZ P2 + P3 raw'!$S$26:$S$50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</c:numCache>
            </c:numRef>
          </c:xVal>
          <c:yVal>
            <c:numRef>
              <c:f>'LacZ P2 + P3 raw'!$W$26:$W$50</c:f>
              <c:numCache>
                <c:formatCode>General</c:formatCode>
                <c:ptCount val="25"/>
                <c:pt idx="0">
                  <c:v>0.109</c:v>
                </c:pt>
                <c:pt idx="1">
                  <c:v>0.153</c:v>
                </c:pt>
                <c:pt idx="2">
                  <c:v>0.19700000000000001</c:v>
                </c:pt>
                <c:pt idx="3">
                  <c:v>0.24099999999999999</c:v>
                </c:pt>
                <c:pt idx="4">
                  <c:v>0.28599999999999998</c:v>
                </c:pt>
                <c:pt idx="5">
                  <c:v>0.33100000000000002</c:v>
                </c:pt>
                <c:pt idx="6">
                  <c:v>0.375</c:v>
                </c:pt>
                <c:pt idx="7">
                  <c:v>0.41799999999999998</c:v>
                </c:pt>
                <c:pt idx="8">
                  <c:v>0.46</c:v>
                </c:pt>
                <c:pt idx="9">
                  <c:v>0.501</c:v>
                </c:pt>
                <c:pt idx="10">
                  <c:v>0.54200000000000004</c:v>
                </c:pt>
                <c:pt idx="11">
                  <c:v>0.58399999999999996</c:v>
                </c:pt>
                <c:pt idx="12">
                  <c:v>0.626</c:v>
                </c:pt>
                <c:pt idx="13">
                  <c:v>0.66700000000000004</c:v>
                </c:pt>
                <c:pt idx="14">
                  <c:v>0.71</c:v>
                </c:pt>
                <c:pt idx="15">
                  <c:v>0.752</c:v>
                </c:pt>
                <c:pt idx="16">
                  <c:v>0.79500000000000004</c:v>
                </c:pt>
                <c:pt idx="17">
                  <c:v>0.83799999999999997</c:v>
                </c:pt>
                <c:pt idx="18">
                  <c:v>0.88</c:v>
                </c:pt>
                <c:pt idx="19">
                  <c:v>0.92200000000000004</c:v>
                </c:pt>
                <c:pt idx="20">
                  <c:v>0.96299999999999997</c:v>
                </c:pt>
                <c:pt idx="21">
                  <c:v>1.004</c:v>
                </c:pt>
                <c:pt idx="22">
                  <c:v>1.044</c:v>
                </c:pt>
                <c:pt idx="23">
                  <c:v>1.0840000000000001</c:v>
                </c:pt>
                <c:pt idx="24">
                  <c:v>1.123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0FE-8C42-9257-1F0190E44F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574944"/>
        <c:axId val="249447488"/>
      </c:scatterChart>
      <c:valAx>
        <c:axId val="199574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9447488"/>
        <c:crosses val="autoZero"/>
        <c:crossBetween val="midCat"/>
      </c:valAx>
      <c:valAx>
        <c:axId val="24944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9574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2187445319335082"/>
          <c:w val="0.9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'LdhA untreated + P1 raw'!$BK$26:$BK$86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'LdhA untreated + P1 raw'!$BL$26:$BL$86</c:f>
              <c:numCache>
                <c:formatCode>General</c:formatCode>
                <c:ptCount val="61"/>
                <c:pt idx="0">
                  <c:v>0.92300000000000004</c:v>
                </c:pt>
                <c:pt idx="1">
                  <c:v>0.83199999999999996</c:v>
                </c:pt>
                <c:pt idx="2">
                  <c:v>0.746</c:v>
                </c:pt>
                <c:pt idx="3">
                  <c:v>0.66500000000000004</c:v>
                </c:pt>
                <c:pt idx="4">
                  <c:v>0.59499999999999997</c:v>
                </c:pt>
                <c:pt idx="5">
                  <c:v>0.52900000000000003</c:v>
                </c:pt>
                <c:pt idx="6">
                  <c:v>0.47499999999999998</c:v>
                </c:pt>
                <c:pt idx="7">
                  <c:v>0.42599999999999999</c:v>
                </c:pt>
                <c:pt idx="8">
                  <c:v>0.38300000000000001</c:v>
                </c:pt>
                <c:pt idx="9">
                  <c:v>0.34799999999999998</c:v>
                </c:pt>
                <c:pt idx="10">
                  <c:v>0.31900000000000001</c:v>
                </c:pt>
                <c:pt idx="11">
                  <c:v>0.29699999999999999</c:v>
                </c:pt>
                <c:pt idx="12">
                  <c:v>0.28000000000000003</c:v>
                </c:pt>
                <c:pt idx="13">
                  <c:v>0.26600000000000001</c:v>
                </c:pt>
                <c:pt idx="14">
                  <c:v>0.25700000000000001</c:v>
                </c:pt>
                <c:pt idx="15">
                  <c:v>0.249</c:v>
                </c:pt>
                <c:pt idx="16">
                  <c:v>0.24399999999999999</c:v>
                </c:pt>
                <c:pt idx="17">
                  <c:v>0.24</c:v>
                </c:pt>
                <c:pt idx="18">
                  <c:v>0.23699999999999999</c:v>
                </c:pt>
                <c:pt idx="19">
                  <c:v>0.23499999999999999</c:v>
                </c:pt>
                <c:pt idx="20">
                  <c:v>0.23400000000000001</c:v>
                </c:pt>
                <c:pt idx="21">
                  <c:v>0.23300000000000001</c:v>
                </c:pt>
                <c:pt idx="22">
                  <c:v>0.23200000000000001</c:v>
                </c:pt>
                <c:pt idx="23">
                  <c:v>0.23200000000000001</c:v>
                </c:pt>
                <c:pt idx="24">
                  <c:v>0.23100000000000001</c:v>
                </c:pt>
                <c:pt idx="25">
                  <c:v>0.23200000000000001</c:v>
                </c:pt>
                <c:pt idx="26">
                  <c:v>0.23100000000000001</c:v>
                </c:pt>
                <c:pt idx="27">
                  <c:v>0.23</c:v>
                </c:pt>
                <c:pt idx="28">
                  <c:v>0.23100000000000001</c:v>
                </c:pt>
                <c:pt idx="29">
                  <c:v>0.23</c:v>
                </c:pt>
                <c:pt idx="30">
                  <c:v>0.23100000000000001</c:v>
                </c:pt>
                <c:pt idx="31">
                  <c:v>0.23100000000000001</c:v>
                </c:pt>
                <c:pt idx="32">
                  <c:v>0.23100000000000001</c:v>
                </c:pt>
                <c:pt idx="33">
                  <c:v>0.23100000000000001</c:v>
                </c:pt>
                <c:pt idx="34">
                  <c:v>0.23100000000000001</c:v>
                </c:pt>
                <c:pt idx="35">
                  <c:v>0.23100000000000001</c:v>
                </c:pt>
                <c:pt idx="36">
                  <c:v>0.23100000000000001</c:v>
                </c:pt>
                <c:pt idx="37">
                  <c:v>0.23100000000000001</c:v>
                </c:pt>
                <c:pt idx="38">
                  <c:v>0.23100000000000001</c:v>
                </c:pt>
                <c:pt idx="39">
                  <c:v>0.23100000000000001</c:v>
                </c:pt>
                <c:pt idx="40">
                  <c:v>0.23100000000000001</c:v>
                </c:pt>
                <c:pt idx="41">
                  <c:v>0.23100000000000001</c:v>
                </c:pt>
                <c:pt idx="42">
                  <c:v>0.23100000000000001</c:v>
                </c:pt>
                <c:pt idx="43">
                  <c:v>0.23100000000000001</c:v>
                </c:pt>
                <c:pt idx="44">
                  <c:v>0.23100000000000001</c:v>
                </c:pt>
                <c:pt idx="45">
                  <c:v>0.23100000000000001</c:v>
                </c:pt>
                <c:pt idx="46">
                  <c:v>0.23100000000000001</c:v>
                </c:pt>
                <c:pt idx="47">
                  <c:v>0.23100000000000001</c:v>
                </c:pt>
                <c:pt idx="48">
                  <c:v>0.23100000000000001</c:v>
                </c:pt>
                <c:pt idx="49">
                  <c:v>0.23100000000000001</c:v>
                </c:pt>
                <c:pt idx="50">
                  <c:v>0.23100000000000001</c:v>
                </c:pt>
                <c:pt idx="51">
                  <c:v>0.23100000000000001</c:v>
                </c:pt>
                <c:pt idx="52">
                  <c:v>0.23100000000000001</c:v>
                </c:pt>
                <c:pt idx="53">
                  <c:v>0.23100000000000001</c:v>
                </c:pt>
                <c:pt idx="54">
                  <c:v>0.23100000000000001</c:v>
                </c:pt>
                <c:pt idx="55">
                  <c:v>0.23100000000000001</c:v>
                </c:pt>
                <c:pt idx="56">
                  <c:v>0.23100000000000001</c:v>
                </c:pt>
                <c:pt idx="57">
                  <c:v>0.23100000000000001</c:v>
                </c:pt>
                <c:pt idx="58">
                  <c:v>0.23100000000000001</c:v>
                </c:pt>
                <c:pt idx="59">
                  <c:v>0.23100000000000001</c:v>
                </c:pt>
                <c:pt idx="60">
                  <c:v>0.23100000000000001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FC0-3C47-91D7-6AE25738A8B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'LdhA untreated + P1 raw'!$BK$26:$BK$86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'LdhA untreated + P1 raw'!$BM$26:$BM$86</c:f>
              <c:numCache>
                <c:formatCode>General</c:formatCode>
                <c:ptCount val="61"/>
                <c:pt idx="0">
                  <c:v>0.96199999999999997</c:v>
                </c:pt>
                <c:pt idx="1">
                  <c:v>0.86699999999999999</c:v>
                </c:pt>
                <c:pt idx="2">
                  <c:v>0.77600000000000002</c:v>
                </c:pt>
                <c:pt idx="3">
                  <c:v>0.69099999999999995</c:v>
                </c:pt>
                <c:pt idx="4">
                  <c:v>0.61299999999999999</c:v>
                </c:pt>
                <c:pt idx="5">
                  <c:v>0.54200000000000004</c:v>
                </c:pt>
                <c:pt idx="6">
                  <c:v>0.47899999999999998</c:v>
                </c:pt>
                <c:pt idx="7">
                  <c:v>0.42399999999999999</c:v>
                </c:pt>
                <c:pt idx="8">
                  <c:v>0.379</c:v>
                </c:pt>
                <c:pt idx="9">
                  <c:v>0.34300000000000003</c:v>
                </c:pt>
                <c:pt idx="10">
                  <c:v>0.314</c:v>
                </c:pt>
                <c:pt idx="11">
                  <c:v>0.29099999999999998</c:v>
                </c:pt>
                <c:pt idx="12">
                  <c:v>0.27400000000000002</c:v>
                </c:pt>
                <c:pt idx="13">
                  <c:v>0.26100000000000001</c:v>
                </c:pt>
                <c:pt idx="14">
                  <c:v>0.252</c:v>
                </c:pt>
                <c:pt idx="15">
                  <c:v>0.245</c:v>
                </c:pt>
                <c:pt idx="16">
                  <c:v>0.24099999999999999</c:v>
                </c:pt>
                <c:pt idx="17">
                  <c:v>0.23799999999999999</c:v>
                </c:pt>
                <c:pt idx="18">
                  <c:v>0.23599999999999999</c:v>
                </c:pt>
                <c:pt idx="19">
                  <c:v>0.23499999999999999</c:v>
                </c:pt>
                <c:pt idx="20">
                  <c:v>0.23400000000000001</c:v>
                </c:pt>
                <c:pt idx="21">
                  <c:v>0.23300000000000001</c:v>
                </c:pt>
                <c:pt idx="22">
                  <c:v>0.23200000000000001</c:v>
                </c:pt>
                <c:pt idx="23">
                  <c:v>0.23200000000000001</c:v>
                </c:pt>
                <c:pt idx="24">
                  <c:v>0.23200000000000001</c:v>
                </c:pt>
                <c:pt idx="25">
                  <c:v>0.23200000000000001</c:v>
                </c:pt>
                <c:pt idx="26">
                  <c:v>0.23200000000000001</c:v>
                </c:pt>
                <c:pt idx="27">
                  <c:v>0.23200000000000001</c:v>
                </c:pt>
                <c:pt idx="28">
                  <c:v>0.23200000000000001</c:v>
                </c:pt>
                <c:pt idx="29">
                  <c:v>0.23200000000000001</c:v>
                </c:pt>
                <c:pt idx="30">
                  <c:v>0.23100000000000001</c:v>
                </c:pt>
                <c:pt idx="31">
                  <c:v>0.23200000000000001</c:v>
                </c:pt>
                <c:pt idx="32">
                  <c:v>0.23100000000000001</c:v>
                </c:pt>
                <c:pt idx="33">
                  <c:v>0.23100000000000001</c:v>
                </c:pt>
                <c:pt idx="34">
                  <c:v>0.23100000000000001</c:v>
                </c:pt>
                <c:pt idx="35">
                  <c:v>0.23100000000000001</c:v>
                </c:pt>
                <c:pt idx="36">
                  <c:v>0.23200000000000001</c:v>
                </c:pt>
                <c:pt idx="37">
                  <c:v>0.23100000000000001</c:v>
                </c:pt>
                <c:pt idx="38">
                  <c:v>0.23200000000000001</c:v>
                </c:pt>
                <c:pt idx="39">
                  <c:v>0.23100000000000001</c:v>
                </c:pt>
                <c:pt idx="40">
                  <c:v>0.23100000000000001</c:v>
                </c:pt>
                <c:pt idx="41">
                  <c:v>0.23100000000000001</c:v>
                </c:pt>
                <c:pt idx="42">
                  <c:v>0.23100000000000001</c:v>
                </c:pt>
                <c:pt idx="43">
                  <c:v>0.23100000000000001</c:v>
                </c:pt>
                <c:pt idx="44">
                  <c:v>0.23100000000000001</c:v>
                </c:pt>
                <c:pt idx="45">
                  <c:v>0.23100000000000001</c:v>
                </c:pt>
                <c:pt idx="46">
                  <c:v>0.23100000000000001</c:v>
                </c:pt>
                <c:pt idx="47">
                  <c:v>0.23100000000000001</c:v>
                </c:pt>
                <c:pt idx="48">
                  <c:v>0.23200000000000001</c:v>
                </c:pt>
                <c:pt idx="49">
                  <c:v>0.23200000000000001</c:v>
                </c:pt>
                <c:pt idx="50">
                  <c:v>0.23200000000000001</c:v>
                </c:pt>
                <c:pt idx="51">
                  <c:v>0.23100000000000001</c:v>
                </c:pt>
                <c:pt idx="52">
                  <c:v>0.23100000000000001</c:v>
                </c:pt>
                <c:pt idx="53">
                  <c:v>0.23100000000000001</c:v>
                </c:pt>
                <c:pt idx="54">
                  <c:v>0.23200000000000001</c:v>
                </c:pt>
                <c:pt idx="55">
                  <c:v>0.23100000000000001</c:v>
                </c:pt>
                <c:pt idx="56">
                  <c:v>0.23100000000000001</c:v>
                </c:pt>
                <c:pt idx="57">
                  <c:v>0.23100000000000001</c:v>
                </c:pt>
                <c:pt idx="58">
                  <c:v>0.23100000000000001</c:v>
                </c:pt>
                <c:pt idx="59">
                  <c:v>0.23200000000000001</c:v>
                </c:pt>
                <c:pt idx="60">
                  <c:v>0.23100000000000001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FC0-3C47-91D7-6AE25738A8B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'LdhA untreated + P1 raw'!$BK$26:$BK$86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'LdhA untreated + P1 raw'!$BN$26:$BN$86</c:f>
              <c:numCache>
                <c:formatCode>General</c:formatCode>
                <c:ptCount val="61"/>
                <c:pt idx="0">
                  <c:v>1.111</c:v>
                </c:pt>
                <c:pt idx="1">
                  <c:v>1.0780000000000001</c:v>
                </c:pt>
                <c:pt idx="2">
                  <c:v>1.0449999999999999</c:v>
                </c:pt>
                <c:pt idx="3">
                  <c:v>1.0149999999999999</c:v>
                </c:pt>
                <c:pt idx="4">
                  <c:v>0.98499999999999999</c:v>
                </c:pt>
                <c:pt idx="5">
                  <c:v>0.95399999999999996</c:v>
                </c:pt>
                <c:pt idx="6">
                  <c:v>0.92100000000000004</c:v>
                </c:pt>
                <c:pt idx="7">
                  <c:v>0.88700000000000001</c:v>
                </c:pt>
                <c:pt idx="8">
                  <c:v>0.85499999999999998</c:v>
                </c:pt>
                <c:pt idx="9">
                  <c:v>0.82299999999999995</c:v>
                </c:pt>
                <c:pt idx="10">
                  <c:v>0.79200000000000004</c:v>
                </c:pt>
                <c:pt idx="11">
                  <c:v>0.76</c:v>
                </c:pt>
                <c:pt idx="12">
                  <c:v>0.72899999999999998</c:v>
                </c:pt>
                <c:pt idx="13">
                  <c:v>0.70099999999999996</c:v>
                </c:pt>
                <c:pt idx="14">
                  <c:v>0.67500000000000004</c:v>
                </c:pt>
                <c:pt idx="15">
                  <c:v>0.65</c:v>
                </c:pt>
                <c:pt idx="16">
                  <c:v>0.626</c:v>
                </c:pt>
                <c:pt idx="17">
                  <c:v>0.60099999999999998</c:v>
                </c:pt>
                <c:pt idx="18">
                  <c:v>0.57599999999999996</c:v>
                </c:pt>
                <c:pt idx="19">
                  <c:v>0.55200000000000005</c:v>
                </c:pt>
                <c:pt idx="20">
                  <c:v>0.52800000000000002</c:v>
                </c:pt>
                <c:pt idx="21">
                  <c:v>0.50600000000000001</c:v>
                </c:pt>
                <c:pt idx="22">
                  <c:v>0.48499999999999999</c:v>
                </c:pt>
                <c:pt idx="23">
                  <c:v>0.46600000000000003</c:v>
                </c:pt>
                <c:pt idx="24">
                  <c:v>0.44800000000000001</c:v>
                </c:pt>
                <c:pt idx="25">
                  <c:v>0.43</c:v>
                </c:pt>
                <c:pt idx="26">
                  <c:v>0.41299999999999998</c:v>
                </c:pt>
                <c:pt idx="27">
                  <c:v>0.39700000000000002</c:v>
                </c:pt>
                <c:pt idx="28">
                  <c:v>0.38200000000000001</c:v>
                </c:pt>
                <c:pt idx="29">
                  <c:v>0.36699999999999999</c:v>
                </c:pt>
                <c:pt idx="30">
                  <c:v>0.35399999999999998</c:v>
                </c:pt>
                <c:pt idx="31">
                  <c:v>0.34200000000000003</c:v>
                </c:pt>
                <c:pt idx="32">
                  <c:v>0.33200000000000002</c:v>
                </c:pt>
                <c:pt idx="33">
                  <c:v>0.32100000000000001</c:v>
                </c:pt>
                <c:pt idx="34">
                  <c:v>0.312</c:v>
                </c:pt>
                <c:pt idx="35">
                  <c:v>0.30399999999999999</c:v>
                </c:pt>
                <c:pt idx="36">
                  <c:v>0.29599999999999999</c:v>
                </c:pt>
                <c:pt idx="37">
                  <c:v>0.28999999999999998</c:v>
                </c:pt>
                <c:pt idx="38">
                  <c:v>0.28299999999999997</c:v>
                </c:pt>
                <c:pt idx="39">
                  <c:v>0.27800000000000002</c:v>
                </c:pt>
                <c:pt idx="40">
                  <c:v>0.27300000000000002</c:v>
                </c:pt>
                <c:pt idx="41">
                  <c:v>0.26800000000000002</c:v>
                </c:pt>
                <c:pt idx="42">
                  <c:v>0.26400000000000001</c:v>
                </c:pt>
                <c:pt idx="43">
                  <c:v>0.26100000000000001</c:v>
                </c:pt>
                <c:pt idx="44">
                  <c:v>0.25700000000000001</c:v>
                </c:pt>
                <c:pt idx="45">
                  <c:v>0.254</c:v>
                </c:pt>
                <c:pt idx="46">
                  <c:v>0.251</c:v>
                </c:pt>
                <c:pt idx="47">
                  <c:v>0.249</c:v>
                </c:pt>
                <c:pt idx="48">
                  <c:v>0.247</c:v>
                </c:pt>
                <c:pt idx="49">
                  <c:v>0.245</c:v>
                </c:pt>
                <c:pt idx="50">
                  <c:v>0.24299999999999999</c:v>
                </c:pt>
                <c:pt idx="51">
                  <c:v>0.24199999999999999</c:v>
                </c:pt>
                <c:pt idx="52">
                  <c:v>0.24099999999999999</c:v>
                </c:pt>
                <c:pt idx="53">
                  <c:v>0.24</c:v>
                </c:pt>
                <c:pt idx="54">
                  <c:v>0.23799999999999999</c:v>
                </c:pt>
                <c:pt idx="55">
                  <c:v>0.23799999999999999</c:v>
                </c:pt>
                <c:pt idx="56">
                  <c:v>0.23699999999999999</c:v>
                </c:pt>
                <c:pt idx="57">
                  <c:v>0.23599999999999999</c:v>
                </c:pt>
                <c:pt idx="58">
                  <c:v>0.23499999999999999</c:v>
                </c:pt>
                <c:pt idx="59">
                  <c:v>0.23499999999999999</c:v>
                </c:pt>
                <c:pt idx="60">
                  <c:v>0.23400000000000001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FC0-3C47-91D7-6AE25738A8B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'LdhA untreated + P1 raw'!$BK$26:$BK$86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'LdhA untreated + P1 raw'!$BO$26:$BO$86</c:f>
              <c:numCache>
                <c:formatCode>General</c:formatCode>
                <c:ptCount val="61"/>
                <c:pt idx="0">
                  <c:v>1.127</c:v>
                </c:pt>
                <c:pt idx="1">
                  <c:v>1.097</c:v>
                </c:pt>
                <c:pt idx="2">
                  <c:v>1.0660000000000001</c:v>
                </c:pt>
                <c:pt idx="3">
                  <c:v>1.0329999999999999</c:v>
                </c:pt>
                <c:pt idx="4">
                  <c:v>0.999</c:v>
                </c:pt>
                <c:pt idx="5">
                  <c:v>0.96299999999999997</c:v>
                </c:pt>
                <c:pt idx="6">
                  <c:v>0.92700000000000005</c:v>
                </c:pt>
                <c:pt idx="7">
                  <c:v>0.89400000000000002</c:v>
                </c:pt>
                <c:pt idx="8">
                  <c:v>0.86399999999999999</c:v>
                </c:pt>
                <c:pt idx="9">
                  <c:v>0.83499999999999996</c:v>
                </c:pt>
                <c:pt idx="10">
                  <c:v>0.80600000000000005</c:v>
                </c:pt>
                <c:pt idx="11">
                  <c:v>0.77700000000000002</c:v>
                </c:pt>
                <c:pt idx="12">
                  <c:v>0.747</c:v>
                </c:pt>
                <c:pt idx="13">
                  <c:v>0.71599999999999997</c:v>
                </c:pt>
                <c:pt idx="14">
                  <c:v>0.68799999999999994</c:v>
                </c:pt>
                <c:pt idx="15">
                  <c:v>0.66200000000000003</c:v>
                </c:pt>
                <c:pt idx="16">
                  <c:v>0.63800000000000001</c:v>
                </c:pt>
                <c:pt idx="17">
                  <c:v>0.61399999999999999</c:v>
                </c:pt>
                <c:pt idx="18">
                  <c:v>0.58799999999999997</c:v>
                </c:pt>
                <c:pt idx="19">
                  <c:v>0.56100000000000005</c:v>
                </c:pt>
                <c:pt idx="20">
                  <c:v>0.53600000000000003</c:v>
                </c:pt>
                <c:pt idx="21">
                  <c:v>0.51300000000000001</c:v>
                </c:pt>
                <c:pt idx="22">
                  <c:v>0.49199999999999999</c:v>
                </c:pt>
                <c:pt idx="23">
                  <c:v>0.47199999999999998</c:v>
                </c:pt>
                <c:pt idx="24">
                  <c:v>0.45400000000000001</c:v>
                </c:pt>
                <c:pt idx="25">
                  <c:v>0.436</c:v>
                </c:pt>
                <c:pt idx="26">
                  <c:v>0.41799999999999998</c:v>
                </c:pt>
                <c:pt idx="27">
                  <c:v>0.4</c:v>
                </c:pt>
                <c:pt idx="28">
                  <c:v>0.38500000000000001</c:v>
                </c:pt>
                <c:pt idx="29">
                  <c:v>0.371</c:v>
                </c:pt>
                <c:pt idx="30">
                  <c:v>0.35799999999999998</c:v>
                </c:pt>
                <c:pt idx="31">
                  <c:v>0.34699999999999998</c:v>
                </c:pt>
                <c:pt idx="32">
                  <c:v>0.33600000000000002</c:v>
                </c:pt>
                <c:pt idx="33">
                  <c:v>0.32600000000000001</c:v>
                </c:pt>
                <c:pt idx="34">
                  <c:v>0.316</c:v>
                </c:pt>
                <c:pt idx="35">
                  <c:v>0.307</c:v>
                </c:pt>
                <c:pt idx="36">
                  <c:v>0.29899999999999999</c:v>
                </c:pt>
                <c:pt idx="37">
                  <c:v>0.29199999999999998</c:v>
                </c:pt>
                <c:pt idx="38">
                  <c:v>0.28499999999999998</c:v>
                </c:pt>
                <c:pt idx="39">
                  <c:v>0.27900000000000003</c:v>
                </c:pt>
                <c:pt idx="40">
                  <c:v>0.27400000000000002</c:v>
                </c:pt>
                <c:pt idx="41">
                  <c:v>0.26900000000000002</c:v>
                </c:pt>
                <c:pt idx="42">
                  <c:v>0.26500000000000001</c:v>
                </c:pt>
                <c:pt idx="43">
                  <c:v>0.26100000000000001</c:v>
                </c:pt>
                <c:pt idx="44">
                  <c:v>0.25700000000000001</c:v>
                </c:pt>
                <c:pt idx="45">
                  <c:v>0.254</c:v>
                </c:pt>
                <c:pt idx="46">
                  <c:v>0.252</c:v>
                </c:pt>
                <c:pt idx="47">
                  <c:v>0.249</c:v>
                </c:pt>
                <c:pt idx="48">
                  <c:v>0.247</c:v>
                </c:pt>
                <c:pt idx="49">
                  <c:v>0.245</c:v>
                </c:pt>
                <c:pt idx="50">
                  <c:v>0.24299999999999999</c:v>
                </c:pt>
                <c:pt idx="51">
                  <c:v>0.24199999999999999</c:v>
                </c:pt>
                <c:pt idx="52">
                  <c:v>0.24</c:v>
                </c:pt>
                <c:pt idx="53">
                  <c:v>0.23899999999999999</c:v>
                </c:pt>
                <c:pt idx="54">
                  <c:v>0.23799999999999999</c:v>
                </c:pt>
                <c:pt idx="55">
                  <c:v>0.23699999999999999</c:v>
                </c:pt>
                <c:pt idx="56">
                  <c:v>0.23699999999999999</c:v>
                </c:pt>
                <c:pt idx="57">
                  <c:v>0.23499999999999999</c:v>
                </c:pt>
                <c:pt idx="58">
                  <c:v>0.23499999999999999</c:v>
                </c:pt>
                <c:pt idx="59">
                  <c:v>0.23400000000000001</c:v>
                </c:pt>
                <c:pt idx="60">
                  <c:v>0.23400000000000001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FC0-3C47-91D7-6AE25738A8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115760"/>
        <c:axId val="201259328"/>
      </c:scatterChart>
      <c:valAx>
        <c:axId val="198115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1259328"/>
        <c:crosses val="autoZero"/>
        <c:crossBetween val="midCat"/>
      </c:valAx>
      <c:valAx>
        <c:axId val="20125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8115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Total!$K$21:$K$24</c:f>
                <c:numCache>
                  <c:formatCode>General</c:formatCode>
                  <c:ptCount val="4"/>
                  <c:pt idx="0">
                    <c:v>1.1149393888294077</c:v>
                  </c:pt>
                  <c:pt idx="1">
                    <c:v>0.93464856764234561</c:v>
                  </c:pt>
                  <c:pt idx="2">
                    <c:v>1.4909681566554877E-2</c:v>
                  </c:pt>
                  <c:pt idx="3">
                    <c:v>0.1782801025960091</c:v>
                  </c:pt>
                </c:numCache>
              </c:numRef>
            </c:plus>
            <c:minus>
              <c:numRef>
                <c:f>Total!$K$21:$K$24</c:f>
                <c:numCache>
                  <c:formatCode>General</c:formatCode>
                  <c:ptCount val="4"/>
                  <c:pt idx="0">
                    <c:v>1.1149393888294077</c:v>
                  </c:pt>
                  <c:pt idx="1">
                    <c:v>0.93464856764234561</c:v>
                  </c:pt>
                  <c:pt idx="2">
                    <c:v>1.4909681566554877E-2</c:v>
                  </c:pt>
                  <c:pt idx="3">
                    <c:v>0.1782801025960091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Total!$I$21:$I$24</c:f>
              <c:strCache>
                <c:ptCount val="4"/>
                <c:pt idx="0">
                  <c:v>VCPO</c:v>
                </c:pt>
                <c:pt idx="1">
                  <c:v>LdhA</c:v>
                </c:pt>
                <c:pt idx="2">
                  <c:v>LacZ</c:v>
                </c:pt>
                <c:pt idx="3">
                  <c:v>GapA</c:v>
                </c:pt>
              </c:strCache>
            </c:strRef>
          </c:cat>
          <c:val>
            <c:numRef>
              <c:f>Total!$J$21:$J$24</c:f>
              <c:numCache>
                <c:formatCode>General</c:formatCode>
                <c:ptCount val="4"/>
                <c:pt idx="0">
                  <c:v>99.006898494330585</c:v>
                </c:pt>
                <c:pt idx="1">
                  <c:v>98.71824183742207</c:v>
                </c:pt>
                <c:pt idx="2">
                  <c:v>97.7320145777514</c:v>
                </c:pt>
                <c:pt idx="3">
                  <c:v>96.318606047023707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C8-1E49-933B-48C2AFC87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2074752"/>
        <c:axId val="1368735392"/>
      </c:barChart>
      <c:catAx>
        <c:axId val="1352074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68735392"/>
        <c:crosses val="autoZero"/>
        <c:auto val="1"/>
        <c:lblAlgn val="ctr"/>
        <c:lblOffset val="100"/>
        <c:noMultiLvlLbl val="0"/>
      </c:catAx>
      <c:valAx>
        <c:axId val="1368735392"/>
        <c:scaling>
          <c:orientation val="minMax"/>
          <c:max val="110"/>
          <c:min val="0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5207475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488950</xdr:colOff>
      <xdr:row>0</xdr:row>
      <xdr:rowOff>152400</xdr:rowOff>
    </xdr:from>
    <xdr:to>
      <xdr:col>12</xdr:col>
      <xdr:colOff>171450</xdr:colOff>
      <xdr:row>17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9288887-7CBA-D848-B3C1-932B1A950A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615950</xdr:colOff>
      <xdr:row>1</xdr:row>
      <xdr:rowOff>101600</xdr:rowOff>
    </xdr:from>
    <xdr:to>
      <xdr:col>19</xdr:col>
      <xdr:colOff>298450</xdr:colOff>
      <xdr:row>18</xdr:row>
      <xdr:rowOff>25400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1681A3D-B37E-324A-9291-3CC179D681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209550</xdr:colOff>
      <xdr:row>1</xdr:row>
      <xdr:rowOff>127000</xdr:rowOff>
    </xdr:from>
    <xdr:to>
      <xdr:col>23</xdr:col>
      <xdr:colOff>590550</xdr:colOff>
      <xdr:row>18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E633DE1-358C-9B48-8318-8EFA4940BF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552450</xdr:colOff>
      <xdr:row>1</xdr:row>
      <xdr:rowOff>127000</xdr:rowOff>
    </xdr:from>
    <xdr:to>
      <xdr:col>68</xdr:col>
      <xdr:colOff>234950</xdr:colOff>
      <xdr:row>18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9F2A38E-A331-E44C-BB64-B7CE4A4D0F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488950</xdr:colOff>
      <xdr:row>26</xdr:row>
      <xdr:rowOff>38100</xdr:rowOff>
    </xdr:from>
    <xdr:to>
      <xdr:col>13</xdr:col>
      <xdr:colOff>107950</xdr:colOff>
      <xdr:row>39</xdr:row>
      <xdr:rowOff>101600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947218B-9D76-F041-BFF9-B34B335DED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Ergebnisse/Immobilisierung/Reversibilita&#776;tsassay/LdhA/2020_11_12_LdhA_1zu20_Ver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Ergebnisse/Immobilisierung/Reversibilita&#776;tsassay/LacZ/2020_11_12_LacZ_Rev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Ergebnisse/Immobilisierung/Reversibilita&#776;tsassay/GapA/2020_11_12_GapA_Rev_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Ergebnisse/Immobilisierung/Reversibilita&#776;tsassay/GapA/2020_11_12_GapA_Rev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1 - Sheet1"/>
      <sheetName val="Plate 1 - Sheet1 (1)"/>
      <sheetName val="Tabelle1"/>
      <sheetName val="Tabelle2"/>
    </sheetNames>
    <sheetDataSet>
      <sheetData sheetId="0" refreshError="1">
        <row r="22">
          <cell r="BM22">
            <v>1.4100000000000001E-2</v>
          </cell>
          <cell r="BO22">
            <v>5.6623076923076922E-3</v>
          </cell>
        </row>
      </sheetData>
      <sheetData sheetId="1" refreshError="1">
        <row r="22">
          <cell r="BQ22">
            <v>3.5333076923076924E-3</v>
          </cell>
          <cell r="BS22">
            <v>2.8611538461538466E-3</v>
          </cell>
        </row>
      </sheetData>
      <sheetData sheetId="2">
        <row r="8">
          <cell r="F8">
            <v>0.90287981790591798</v>
          </cell>
        </row>
      </sheetData>
      <sheetData sheetId="3">
        <row r="3">
          <cell r="D3">
            <v>2.1547799696509863E-2</v>
          </cell>
        </row>
        <row r="6">
          <cell r="I6">
            <v>7.3444613050075866E-2</v>
          </cell>
        </row>
        <row r="7">
          <cell r="I7">
            <v>4.3095599393019726E-2</v>
          </cell>
        </row>
        <row r="8">
          <cell r="I8">
            <v>7.3444613050075866E-2</v>
          </cell>
        </row>
        <row r="9">
          <cell r="I9">
            <v>3.9757207890743544E-2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1 - Sheet1"/>
      <sheetName val="Plate 1 - Sheet1 (1)"/>
      <sheetName val="Tabelle2"/>
      <sheetName val="Tabelle1"/>
    </sheetNames>
    <sheetDataSet>
      <sheetData sheetId="0" refreshError="1">
        <row r="23">
          <cell r="Q23">
            <v>2.2143406593406592E-2</v>
          </cell>
          <cell r="S23">
            <v>5.8436363636363651E-3</v>
          </cell>
        </row>
      </sheetData>
      <sheetData sheetId="1" refreshError="1">
        <row r="23">
          <cell r="U23">
            <v>1.6985194805194809E-2</v>
          </cell>
          <cell r="W23">
            <v>8.2648051948051946E-3</v>
          </cell>
        </row>
      </sheetData>
      <sheetData sheetId="2">
        <row r="2">
          <cell r="D2">
            <v>2.1547799696509863E-2</v>
          </cell>
        </row>
        <row r="6">
          <cell r="F6">
            <v>7.6479514415781477E-2</v>
          </cell>
        </row>
        <row r="7">
          <cell r="F7">
            <v>7.0409711684370269E-2</v>
          </cell>
        </row>
        <row r="8">
          <cell r="F8">
            <v>7.9514415781487102E-2</v>
          </cell>
        </row>
        <row r="9">
          <cell r="F9">
            <v>6.4339908952959018E-2</v>
          </cell>
        </row>
      </sheetData>
      <sheetData sheetId="3">
        <row r="8">
          <cell r="F8">
            <v>0.92298687405159319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1 - Sheet1"/>
      <sheetName val="Tabelle2"/>
      <sheetName val="Tabelle1"/>
    </sheetNames>
    <sheetDataSet>
      <sheetData sheetId="0" refreshError="1">
        <row r="23">
          <cell r="AG23">
            <v>1.5384615384615398E-6</v>
          </cell>
          <cell r="AI23">
            <v>1.0307692307692317E-5</v>
          </cell>
        </row>
      </sheetData>
      <sheetData sheetId="1">
        <row r="2">
          <cell r="D2">
            <v>2.4582701062215481E-2</v>
          </cell>
        </row>
        <row r="5">
          <cell r="G5">
            <v>0.39514415781487106</v>
          </cell>
        </row>
        <row r="6">
          <cell r="G6">
            <v>0.17359635811836113</v>
          </cell>
        </row>
        <row r="7">
          <cell r="G7">
            <v>0.34962063732928678</v>
          </cell>
        </row>
        <row r="8">
          <cell r="G8">
            <v>0.31927162367223066</v>
          </cell>
        </row>
      </sheetData>
      <sheetData sheetId="2">
        <row r="8">
          <cell r="G8">
            <v>0.15932898330804249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>
        <row r="4">
          <cell r="H4">
            <v>7.5137505926979619E-4</v>
          </cell>
          <cell r="J4">
            <v>8.7719298245614111E-7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C0E24-5133-834B-91C9-AA4F1D84DA6E}">
  <dimension ref="A2:CU182"/>
  <sheetViews>
    <sheetView topLeftCell="A6" workbookViewId="0">
      <selection activeCell="C26" sqref="C26:C146"/>
    </sheetView>
  </sheetViews>
  <sheetFormatPr baseColWidth="10" defaultColWidth="9.1640625" defaultRowHeight="13" x14ac:dyDescent="0.15"/>
  <cols>
    <col min="1" max="1" width="20.6640625" style="12" customWidth="1"/>
    <col min="2" max="2" width="12.6640625" style="12" customWidth="1"/>
    <col min="3" max="16384" width="9.1640625" style="12"/>
  </cols>
  <sheetData>
    <row r="2" spans="1:2" x14ac:dyDescent="0.15">
      <c r="A2" s="12" t="s">
        <v>152</v>
      </c>
      <c r="B2" s="12" t="s">
        <v>151</v>
      </c>
    </row>
    <row r="4" spans="1:2" x14ac:dyDescent="0.15">
      <c r="A4" s="12" t="s">
        <v>150</v>
      </c>
    </row>
    <row r="5" spans="1:2" x14ac:dyDescent="0.15">
      <c r="A5" s="12" t="s">
        <v>149</v>
      </c>
    </row>
    <row r="6" spans="1:2" x14ac:dyDescent="0.15">
      <c r="A6" s="12" t="s">
        <v>148</v>
      </c>
      <c r="B6" s="12" t="s">
        <v>147</v>
      </c>
    </row>
    <row r="7" spans="1:2" x14ac:dyDescent="0.15">
      <c r="A7" s="12" t="s">
        <v>146</v>
      </c>
      <c r="B7" s="26">
        <v>44147</v>
      </c>
    </row>
    <row r="8" spans="1:2" x14ac:dyDescent="0.15">
      <c r="A8" s="12" t="s">
        <v>127</v>
      </c>
      <c r="B8" s="25">
        <v>0.76585648148148155</v>
      </c>
    </row>
    <row r="9" spans="1:2" x14ac:dyDescent="0.15">
      <c r="A9" s="12" t="s">
        <v>145</v>
      </c>
      <c r="B9" s="12" t="s">
        <v>144</v>
      </c>
    </row>
    <row r="10" spans="1:2" x14ac:dyDescent="0.15">
      <c r="A10" s="12" t="s">
        <v>143</v>
      </c>
      <c r="B10" s="12" t="s">
        <v>142</v>
      </c>
    </row>
    <row r="11" spans="1:2" x14ac:dyDescent="0.15">
      <c r="A11" s="12" t="s">
        <v>141</v>
      </c>
      <c r="B11" s="12" t="s">
        <v>140</v>
      </c>
    </row>
    <row r="13" spans="1:2" ht="14" x14ac:dyDescent="0.15">
      <c r="A13" s="22" t="s">
        <v>139</v>
      </c>
      <c r="B13" s="21"/>
    </row>
    <row r="14" spans="1:2" x14ac:dyDescent="0.15">
      <c r="A14" s="12" t="s">
        <v>138</v>
      </c>
      <c r="B14" s="12" t="s">
        <v>137</v>
      </c>
    </row>
    <row r="15" spans="1:2" x14ac:dyDescent="0.15">
      <c r="A15" s="12" t="s">
        <v>136</v>
      </c>
    </row>
    <row r="16" spans="1:2" x14ac:dyDescent="0.15">
      <c r="A16" s="12" t="s">
        <v>135</v>
      </c>
      <c r="B16" s="12" t="s">
        <v>134</v>
      </c>
    </row>
    <row r="17" spans="1:99" x14ac:dyDescent="0.15">
      <c r="A17" s="12" t="s">
        <v>133</v>
      </c>
      <c r="B17" s="12" t="s">
        <v>132</v>
      </c>
    </row>
    <row r="18" spans="1:99" x14ac:dyDescent="0.15">
      <c r="B18" s="12" t="s">
        <v>131</v>
      </c>
    </row>
    <row r="19" spans="1:99" x14ac:dyDescent="0.15">
      <c r="B19" s="12" t="s">
        <v>130</v>
      </c>
    </row>
    <row r="20" spans="1:99" x14ac:dyDescent="0.15">
      <c r="B20" s="12" t="s">
        <v>129</v>
      </c>
    </row>
    <row r="21" spans="1:99" x14ac:dyDescent="0.15">
      <c r="A21" s="12" t="s">
        <v>128</v>
      </c>
    </row>
    <row r="23" spans="1:99" x14ac:dyDescent="0.15">
      <c r="A23" s="22">
        <v>582</v>
      </c>
      <c r="B23" s="21"/>
      <c r="E23" s="12">
        <f>AVERAGE(D24:E24)</f>
        <v>6.825817923186343E-3</v>
      </c>
      <c r="G23" s="12">
        <f>AVERAGE(F24:G24)</f>
        <v>2.7635480489225394E-3</v>
      </c>
    </row>
    <row r="24" spans="1:99" x14ac:dyDescent="0.15">
      <c r="D24" s="12">
        <f>SLOPE(D26:D62,$C$26:$C$62)</f>
        <v>6.5186344238975791E-3</v>
      </c>
      <c r="E24" s="12">
        <f>SLOPE(E26:E62,$C$26:$C$62)</f>
        <v>7.133001422475106E-3</v>
      </c>
      <c r="F24" s="12">
        <f>SLOPE(F26:F126,$C$26:$C$126)</f>
        <v>2.7681933605125226E-3</v>
      </c>
      <c r="G24" s="12">
        <f>SLOPE(G26:G126,$C$26:$C$126)</f>
        <v>2.7589027373325563E-3</v>
      </c>
    </row>
    <row r="25" spans="1:99" ht="14" x14ac:dyDescent="0.15">
      <c r="B25" s="19" t="s">
        <v>127</v>
      </c>
      <c r="C25" s="19" t="s">
        <v>126</v>
      </c>
      <c r="D25" s="49" t="s">
        <v>4</v>
      </c>
      <c r="E25" s="50"/>
      <c r="F25" s="49" t="s">
        <v>5</v>
      </c>
      <c r="G25" s="50"/>
      <c r="H25" s="19" t="s">
        <v>125</v>
      </c>
      <c r="I25" s="19" t="s">
        <v>124</v>
      </c>
      <c r="J25" s="19" t="s">
        <v>123</v>
      </c>
      <c r="K25" s="19" t="s">
        <v>122</v>
      </c>
      <c r="L25" s="19" t="s">
        <v>121</v>
      </c>
      <c r="M25" s="19" t="s">
        <v>120</v>
      </c>
      <c r="N25" s="19" t="s">
        <v>119</v>
      </c>
      <c r="O25" s="19" t="s">
        <v>118</v>
      </c>
      <c r="P25" s="19" t="s">
        <v>117</v>
      </c>
      <c r="Q25" s="19" t="s">
        <v>116</v>
      </c>
      <c r="R25" s="19" t="s">
        <v>115</v>
      </c>
      <c r="S25" s="19" t="s">
        <v>114</v>
      </c>
      <c r="T25" s="19" t="s">
        <v>113</v>
      </c>
      <c r="U25" s="19" t="s">
        <v>112</v>
      </c>
      <c r="V25" s="19" t="s">
        <v>111</v>
      </c>
      <c r="W25" s="19" t="s">
        <v>110</v>
      </c>
      <c r="X25" s="19" t="s">
        <v>109</v>
      </c>
      <c r="Y25" s="19" t="s">
        <v>108</v>
      </c>
      <c r="Z25" s="19" t="s">
        <v>107</v>
      </c>
      <c r="AA25" s="19" t="s">
        <v>106</v>
      </c>
      <c r="AB25" s="19" t="s">
        <v>105</v>
      </c>
      <c r="AC25" s="19" t="s">
        <v>104</v>
      </c>
      <c r="AD25" s="19" t="s">
        <v>103</v>
      </c>
      <c r="AE25" s="19" t="s">
        <v>102</v>
      </c>
      <c r="AF25" s="19" t="s">
        <v>101</v>
      </c>
      <c r="AG25" s="19" t="s">
        <v>100</v>
      </c>
      <c r="AH25" s="19" t="s">
        <v>99</v>
      </c>
      <c r="AI25" s="19" t="s">
        <v>98</v>
      </c>
      <c r="AJ25" s="19" t="s">
        <v>97</v>
      </c>
      <c r="AK25" s="19" t="s">
        <v>96</v>
      </c>
      <c r="AL25" s="19" t="s">
        <v>95</v>
      </c>
      <c r="AM25" s="19" t="s">
        <v>94</v>
      </c>
      <c r="AN25" s="19" t="s">
        <v>93</v>
      </c>
      <c r="AO25" s="19" t="s">
        <v>92</v>
      </c>
      <c r="AP25" s="19" t="s">
        <v>91</v>
      </c>
      <c r="AQ25" s="19" t="s">
        <v>90</v>
      </c>
      <c r="AR25" s="19" t="s">
        <v>89</v>
      </c>
      <c r="AS25" s="19" t="s">
        <v>88</v>
      </c>
      <c r="AT25" s="19" t="s">
        <v>87</v>
      </c>
      <c r="AU25" s="19" t="s">
        <v>86</v>
      </c>
      <c r="AV25" s="19" t="s">
        <v>85</v>
      </c>
      <c r="AW25" s="19" t="s">
        <v>84</v>
      </c>
      <c r="AX25" s="19" t="s">
        <v>83</v>
      </c>
      <c r="AY25" s="19" t="s">
        <v>82</v>
      </c>
      <c r="AZ25" s="19" t="s">
        <v>81</v>
      </c>
      <c r="BA25" s="19" t="s">
        <v>80</v>
      </c>
      <c r="BB25" s="19" t="s">
        <v>79</v>
      </c>
      <c r="BC25" s="19" t="s">
        <v>78</v>
      </c>
      <c r="BD25" s="19" t="s">
        <v>77</v>
      </c>
      <c r="BE25" s="19" t="s">
        <v>76</v>
      </c>
      <c r="BF25" s="19" t="s">
        <v>75</v>
      </c>
      <c r="BG25" s="19" t="s">
        <v>74</v>
      </c>
      <c r="BH25" s="19" t="s">
        <v>73</v>
      </c>
      <c r="BI25" s="19" t="s">
        <v>72</v>
      </c>
      <c r="BJ25" s="19" t="s">
        <v>71</v>
      </c>
      <c r="BK25" s="19" t="s">
        <v>70</v>
      </c>
      <c r="BL25" s="19" t="s">
        <v>69</v>
      </c>
      <c r="BM25" s="19" t="s">
        <v>68</v>
      </c>
      <c r="BN25" s="19" t="s">
        <v>67</v>
      </c>
      <c r="BO25" s="19" t="s">
        <v>66</v>
      </c>
      <c r="BP25" s="19" t="s">
        <v>65</v>
      </c>
      <c r="BQ25" s="19" t="s">
        <v>64</v>
      </c>
      <c r="BR25" s="19" t="s">
        <v>63</v>
      </c>
      <c r="BS25" s="19" t="s">
        <v>62</v>
      </c>
      <c r="BT25" s="19" t="s">
        <v>61</v>
      </c>
      <c r="BU25" s="19" t="s">
        <v>60</v>
      </c>
      <c r="BV25" s="19" t="s">
        <v>59</v>
      </c>
      <c r="BW25" s="19" t="s">
        <v>58</v>
      </c>
      <c r="BX25" s="19" t="s">
        <v>57</v>
      </c>
      <c r="BY25" s="19" t="s">
        <v>56</v>
      </c>
      <c r="BZ25" s="19" t="s">
        <v>55</v>
      </c>
      <c r="CA25" s="19" t="s">
        <v>54</v>
      </c>
      <c r="CB25" s="19" t="s">
        <v>53</v>
      </c>
      <c r="CC25" s="19" t="s">
        <v>52</v>
      </c>
      <c r="CD25" s="19" t="s">
        <v>51</v>
      </c>
      <c r="CE25" s="19" t="s">
        <v>50</v>
      </c>
      <c r="CF25" s="19" t="s">
        <v>49</v>
      </c>
      <c r="CG25" s="19" t="s">
        <v>48</v>
      </c>
      <c r="CH25" s="19" t="s">
        <v>47</v>
      </c>
      <c r="CI25" s="19" t="s">
        <v>46</v>
      </c>
      <c r="CJ25" s="19" t="s">
        <v>45</v>
      </c>
      <c r="CK25" s="19" t="s">
        <v>44</v>
      </c>
      <c r="CL25" s="19" t="s">
        <v>43</v>
      </c>
      <c r="CM25" s="19" t="s">
        <v>42</v>
      </c>
      <c r="CN25" s="19" t="s">
        <v>41</v>
      </c>
      <c r="CO25" s="19" t="s">
        <v>40</v>
      </c>
      <c r="CP25" s="19" t="s">
        <v>39</v>
      </c>
      <c r="CQ25" s="19" t="s">
        <v>38</v>
      </c>
      <c r="CR25" s="19" t="s">
        <v>37</v>
      </c>
      <c r="CS25" s="19" t="s">
        <v>36</v>
      </c>
      <c r="CT25" s="19" t="s">
        <v>35</v>
      </c>
      <c r="CU25" s="19" t="s">
        <v>34</v>
      </c>
    </row>
    <row r="26" spans="1:99" x14ac:dyDescent="0.15">
      <c r="B26" s="24">
        <v>0</v>
      </c>
      <c r="C26" s="23">
        <v>0</v>
      </c>
      <c r="D26" s="23">
        <v>1.335</v>
      </c>
      <c r="E26" s="23">
        <v>1.335</v>
      </c>
      <c r="F26" s="23">
        <v>1.339</v>
      </c>
      <c r="G26" s="23">
        <v>1.329</v>
      </c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</row>
    <row r="27" spans="1:99" x14ac:dyDescent="0.15">
      <c r="B27" s="24">
        <v>5.7870370370370366E-5</v>
      </c>
      <c r="C27" s="23">
        <f t="shared" ref="C27:C58" si="0">C26+5</f>
        <v>5</v>
      </c>
      <c r="D27" s="23">
        <v>1.3540000000000001</v>
      </c>
      <c r="E27" s="23">
        <v>1.3540000000000001</v>
      </c>
      <c r="F27" s="23">
        <v>1.3460000000000001</v>
      </c>
      <c r="G27" s="23">
        <v>1.331</v>
      </c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</row>
    <row r="28" spans="1:99" x14ac:dyDescent="0.15">
      <c r="B28" s="24">
        <v>1.1574074074074073E-4</v>
      </c>
      <c r="C28" s="23">
        <f t="shared" si="0"/>
        <v>10</v>
      </c>
      <c r="D28" s="23">
        <v>1.375</v>
      </c>
      <c r="E28" s="23">
        <v>1.3720000000000001</v>
      </c>
      <c r="F28" s="23">
        <v>1.3460000000000001</v>
      </c>
      <c r="G28" s="23">
        <v>1.335</v>
      </c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</row>
    <row r="29" spans="1:99" x14ac:dyDescent="0.15">
      <c r="B29" s="24">
        <v>1.7361111111111112E-4</v>
      </c>
      <c r="C29" s="23">
        <f t="shared" si="0"/>
        <v>15</v>
      </c>
      <c r="D29" s="23">
        <v>1.397</v>
      </c>
      <c r="E29" s="23">
        <v>1.399</v>
      </c>
      <c r="F29" s="23">
        <v>1.353</v>
      </c>
      <c r="G29" s="23">
        <v>1.345</v>
      </c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</row>
    <row r="30" spans="1:99" x14ac:dyDescent="0.15">
      <c r="B30" s="24">
        <v>2.3148148148148146E-4</v>
      </c>
      <c r="C30" s="23">
        <f t="shared" si="0"/>
        <v>20</v>
      </c>
      <c r="D30" s="23">
        <v>1.421</v>
      </c>
      <c r="E30" s="23">
        <v>1.429</v>
      </c>
      <c r="F30" s="23">
        <v>1.363</v>
      </c>
      <c r="G30" s="23">
        <v>1.355</v>
      </c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</row>
    <row r="31" spans="1:99" x14ac:dyDescent="0.15">
      <c r="B31" s="24">
        <v>2.8935185185185189E-4</v>
      </c>
      <c r="C31" s="23">
        <f t="shared" si="0"/>
        <v>25</v>
      </c>
      <c r="D31" s="23">
        <v>1.448</v>
      </c>
      <c r="E31" s="23">
        <v>1.458</v>
      </c>
      <c r="F31" s="23">
        <v>1.3740000000000001</v>
      </c>
      <c r="G31" s="23">
        <v>1.365</v>
      </c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</row>
    <row r="32" spans="1:99" x14ac:dyDescent="0.15">
      <c r="B32" s="24">
        <v>3.4722222222222224E-4</v>
      </c>
      <c r="C32" s="23">
        <f t="shared" si="0"/>
        <v>30</v>
      </c>
      <c r="D32" s="23">
        <v>1.4810000000000001</v>
      </c>
      <c r="E32" s="23">
        <v>1.4910000000000001</v>
      </c>
      <c r="F32" s="23">
        <v>1.3859999999999999</v>
      </c>
      <c r="G32" s="23">
        <v>1.381</v>
      </c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</row>
    <row r="33" spans="2:99" x14ac:dyDescent="0.15">
      <c r="B33" s="24">
        <v>4.0509259259259258E-4</v>
      </c>
      <c r="C33" s="23">
        <f t="shared" si="0"/>
        <v>35</v>
      </c>
      <c r="D33" s="23">
        <v>1.5149999999999999</v>
      </c>
      <c r="E33" s="23">
        <v>1.526</v>
      </c>
      <c r="F33" s="23">
        <v>1.403</v>
      </c>
      <c r="G33" s="23">
        <v>1.393</v>
      </c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</row>
    <row r="34" spans="2:99" x14ac:dyDescent="0.15">
      <c r="B34" s="24">
        <v>4.6296296296296293E-4</v>
      </c>
      <c r="C34" s="23">
        <f t="shared" si="0"/>
        <v>40</v>
      </c>
      <c r="D34" s="23">
        <v>1.548</v>
      </c>
      <c r="E34" s="23">
        <v>1.5620000000000001</v>
      </c>
      <c r="F34" s="23">
        <v>1.4139999999999999</v>
      </c>
      <c r="G34" s="23">
        <v>1.4119999999999999</v>
      </c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</row>
    <row r="35" spans="2:99" x14ac:dyDescent="0.15">
      <c r="B35" s="24">
        <v>5.2083333333333333E-4</v>
      </c>
      <c r="C35" s="23">
        <f t="shared" si="0"/>
        <v>45</v>
      </c>
      <c r="D35" s="23">
        <v>1.579</v>
      </c>
      <c r="E35" s="23">
        <v>1.599</v>
      </c>
      <c r="F35" s="23">
        <v>1.4279999999999999</v>
      </c>
      <c r="G35" s="23">
        <v>1.421</v>
      </c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</row>
    <row r="36" spans="2:99" x14ac:dyDescent="0.15">
      <c r="B36" s="24">
        <v>5.7870370370370378E-4</v>
      </c>
      <c r="C36" s="23">
        <f t="shared" si="0"/>
        <v>50</v>
      </c>
      <c r="D36" s="23">
        <v>1.611</v>
      </c>
      <c r="E36" s="23">
        <v>1.6319999999999999</v>
      </c>
      <c r="F36" s="23">
        <v>1.4450000000000001</v>
      </c>
      <c r="G36" s="23">
        <v>1.4370000000000001</v>
      </c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</row>
    <row r="37" spans="2:99" x14ac:dyDescent="0.15">
      <c r="B37" s="24">
        <v>6.3657407407407402E-4</v>
      </c>
      <c r="C37" s="23">
        <f t="shared" si="0"/>
        <v>55</v>
      </c>
      <c r="D37" s="23">
        <v>1.6439999999999999</v>
      </c>
      <c r="E37" s="23">
        <v>1.671</v>
      </c>
      <c r="F37" s="23">
        <v>1.458</v>
      </c>
      <c r="G37" s="23">
        <v>1.452</v>
      </c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</row>
    <row r="38" spans="2:99" x14ac:dyDescent="0.15">
      <c r="B38" s="24">
        <v>6.9444444444444447E-4</v>
      </c>
      <c r="C38" s="23">
        <f t="shared" si="0"/>
        <v>60</v>
      </c>
      <c r="D38" s="23">
        <v>1.6779999999999999</v>
      </c>
      <c r="E38" s="23">
        <v>1.708</v>
      </c>
      <c r="F38" s="23">
        <v>1.47</v>
      </c>
      <c r="G38" s="23">
        <v>1.462</v>
      </c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</row>
    <row r="39" spans="2:99" x14ac:dyDescent="0.15">
      <c r="B39" s="24">
        <v>7.5231481481481471E-4</v>
      </c>
      <c r="C39" s="23">
        <f t="shared" si="0"/>
        <v>65</v>
      </c>
      <c r="D39" s="23">
        <v>1.704</v>
      </c>
      <c r="E39" s="23">
        <v>1.748</v>
      </c>
      <c r="F39" s="23">
        <v>1.4850000000000001</v>
      </c>
      <c r="G39" s="23">
        <v>1.48</v>
      </c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</row>
    <row r="40" spans="2:99" x14ac:dyDescent="0.15">
      <c r="B40" s="24">
        <v>8.1018518518518516E-4</v>
      </c>
      <c r="C40" s="23">
        <f t="shared" si="0"/>
        <v>70</v>
      </c>
      <c r="D40" s="23">
        <v>1.7430000000000001</v>
      </c>
      <c r="E40" s="23">
        <v>1.7769999999999999</v>
      </c>
      <c r="F40" s="23">
        <v>1.5</v>
      </c>
      <c r="G40" s="23">
        <v>1.4970000000000001</v>
      </c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</row>
    <row r="41" spans="2:99" x14ac:dyDescent="0.15">
      <c r="B41" s="24">
        <v>8.6805555555555551E-4</v>
      </c>
      <c r="C41" s="23">
        <f t="shared" si="0"/>
        <v>75</v>
      </c>
      <c r="D41" s="23">
        <v>1.776</v>
      </c>
      <c r="E41" s="23">
        <v>1.8169999999999999</v>
      </c>
      <c r="F41" s="23">
        <v>1.5149999999999999</v>
      </c>
      <c r="G41" s="23">
        <v>1.5069999999999999</v>
      </c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</row>
    <row r="42" spans="2:99" x14ac:dyDescent="0.15">
      <c r="B42" s="24">
        <v>9.2592592592592585E-4</v>
      </c>
      <c r="C42" s="23">
        <f t="shared" si="0"/>
        <v>80</v>
      </c>
      <c r="D42" s="23">
        <v>1.8080000000000001</v>
      </c>
      <c r="E42" s="23">
        <v>1.853</v>
      </c>
      <c r="F42" s="23">
        <v>1.5269999999999999</v>
      </c>
      <c r="G42" s="23">
        <v>1.524</v>
      </c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</row>
    <row r="43" spans="2:99" x14ac:dyDescent="0.15">
      <c r="B43" s="24">
        <v>9.8379629629629642E-4</v>
      </c>
      <c r="C43" s="23">
        <f t="shared" si="0"/>
        <v>85</v>
      </c>
      <c r="D43" s="23">
        <v>1.8420000000000001</v>
      </c>
      <c r="E43" s="23">
        <v>1.8879999999999999</v>
      </c>
      <c r="F43" s="23">
        <v>1.54</v>
      </c>
      <c r="G43" s="23">
        <v>1.5349999999999999</v>
      </c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</row>
    <row r="44" spans="2:99" x14ac:dyDescent="0.15">
      <c r="B44" s="24">
        <v>1.0416666666666667E-3</v>
      </c>
      <c r="C44" s="23">
        <f t="shared" si="0"/>
        <v>90</v>
      </c>
      <c r="D44" s="23">
        <v>1.877</v>
      </c>
      <c r="E44" s="23">
        <v>1.9239999999999999</v>
      </c>
      <c r="F44" s="23">
        <v>1.556</v>
      </c>
      <c r="G44" s="23">
        <v>1.548</v>
      </c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</row>
    <row r="45" spans="2:99" x14ac:dyDescent="0.15">
      <c r="B45" s="24">
        <v>1.0995370370370371E-3</v>
      </c>
      <c r="C45" s="23">
        <f t="shared" si="0"/>
        <v>95</v>
      </c>
      <c r="D45" s="23">
        <v>1.913</v>
      </c>
      <c r="E45" s="23">
        <v>1.962</v>
      </c>
      <c r="F45" s="23">
        <v>1.569</v>
      </c>
      <c r="G45" s="23">
        <v>1.5649999999999999</v>
      </c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</row>
    <row r="46" spans="2:99" x14ac:dyDescent="0.15">
      <c r="B46" s="24">
        <v>1.1574074074074073E-3</v>
      </c>
      <c r="C46" s="23">
        <f t="shared" si="0"/>
        <v>100</v>
      </c>
      <c r="D46" s="23">
        <v>1.944</v>
      </c>
      <c r="E46" s="23">
        <v>2.0009999999999999</v>
      </c>
      <c r="F46" s="23">
        <v>1.583</v>
      </c>
      <c r="G46" s="23">
        <v>1.59</v>
      </c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</row>
    <row r="47" spans="2:99" x14ac:dyDescent="0.15">
      <c r="B47" s="24">
        <v>1.2152777777777778E-3</v>
      </c>
      <c r="C47" s="23">
        <f t="shared" si="0"/>
        <v>105</v>
      </c>
      <c r="D47" s="23">
        <v>1.98</v>
      </c>
      <c r="E47" s="23">
        <v>2.04</v>
      </c>
      <c r="F47" s="23">
        <v>1.5960000000000001</v>
      </c>
      <c r="G47" s="23">
        <v>1.59</v>
      </c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</row>
    <row r="48" spans="2:99" x14ac:dyDescent="0.15">
      <c r="B48" s="24">
        <v>1.2731481481481483E-3</v>
      </c>
      <c r="C48" s="23">
        <f t="shared" si="0"/>
        <v>110</v>
      </c>
      <c r="D48" s="23">
        <v>2.0150000000000001</v>
      </c>
      <c r="E48" s="23">
        <v>2.0760000000000001</v>
      </c>
      <c r="F48" s="23">
        <v>1.613</v>
      </c>
      <c r="G48" s="23">
        <v>1.6080000000000001</v>
      </c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</row>
    <row r="49" spans="2:99" x14ac:dyDescent="0.15">
      <c r="B49" s="24">
        <v>1.3310185185185185E-3</v>
      </c>
      <c r="C49" s="23">
        <f t="shared" si="0"/>
        <v>115</v>
      </c>
      <c r="D49" s="23">
        <v>2.0579999999999998</v>
      </c>
      <c r="E49" s="23">
        <v>2.12</v>
      </c>
      <c r="F49" s="23">
        <v>1.6279999999999999</v>
      </c>
      <c r="G49" s="23">
        <v>1.6220000000000001</v>
      </c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</row>
    <row r="50" spans="2:99" x14ac:dyDescent="0.15">
      <c r="B50" s="24">
        <v>1.3888888888888889E-3</v>
      </c>
      <c r="C50" s="23">
        <f t="shared" si="0"/>
        <v>120</v>
      </c>
      <c r="D50" s="23">
        <v>2.0819999999999999</v>
      </c>
      <c r="E50" s="23">
        <v>2.1509999999999998</v>
      </c>
      <c r="F50" s="23">
        <v>1.641</v>
      </c>
      <c r="G50" s="23">
        <v>1.633</v>
      </c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</row>
    <row r="51" spans="2:99" x14ac:dyDescent="0.15">
      <c r="B51" s="24">
        <v>1.4467592592592594E-3</v>
      </c>
      <c r="C51" s="23">
        <f t="shared" si="0"/>
        <v>125</v>
      </c>
      <c r="D51" s="23">
        <v>2.121</v>
      </c>
      <c r="E51" s="23">
        <v>2.1859999999999999</v>
      </c>
      <c r="F51" s="23">
        <v>1.6579999999999999</v>
      </c>
      <c r="G51" s="23">
        <v>1.655</v>
      </c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</row>
    <row r="52" spans="2:99" x14ac:dyDescent="0.15">
      <c r="B52" s="24">
        <v>1.5046296296296294E-3</v>
      </c>
      <c r="C52" s="23">
        <f t="shared" si="0"/>
        <v>130</v>
      </c>
      <c r="D52" s="23">
        <v>2.1459999999999999</v>
      </c>
      <c r="E52" s="23">
        <v>2.226</v>
      </c>
      <c r="F52" s="23">
        <v>1.67</v>
      </c>
      <c r="G52" s="23">
        <v>1.665</v>
      </c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</row>
    <row r="53" spans="2:99" x14ac:dyDescent="0.15">
      <c r="B53" s="24">
        <v>1.5624999999999999E-3</v>
      </c>
      <c r="C53" s="23">
        <f t="shared" si="0"/>
        <v>135</v>
      </c>
      <c r="D53" s="23">
        <v>2.1829999999999998</v>
      </c>
      <c r="E53" s="23">
        <v>2.2559999999999998</v>
      </c>
      <c r="F53" s="23">
        <v>1.6830000000000001</v>
      </c>
      <c r="G53" s="23">
        <v>1.6839999999999999</v>
      </c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</row>
    <row r="54" spans="2:99" x14ac:dyDescent="0.15">
      <c r="B54" s="24">
        <v>1.6203703703703703E-3</v>
      </c>
      <c r="C54" s="23">
        <f t="shared" si="0"/>
        <v>140</v>
      </c>
      <c r="D54" s="23">
        <v>2.2160000000000002</v>
      </c>
      <c r="E54" s="23">
        <v>2.2930000000000001</v>
      </c>
      <c r="F54" s="23">
        <v>1.7010000000000001</v>
      </c>
      <c r="G54" s="23">
        <v>1.6919999999999999</v>
      </c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</row>
    <row r="55" spans="2:99" x14ac:dyDescent="0.15">
      <c r="B55" s="24">
        <v>1.6782407407407406E-3</v>
      </c>
      <c r="C55" s="23">
        <f t="shared" si="0"/>
        <v>145</v>
      </c>
      <c r="D55" s="23">
        <v>2.2469999999999999</v>
      </c>
      <c r="E55" s="23">
        <v>2.33</v>
      </c>
      <c r="F55" s="23">
        <v>1.714</v>
      </c>
      <c r="G55" s="23">
        <v>1.716</v>
      </c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</row>
    <row r="56" spans="2:99" x14ac:dyDescent="0.15">
      <c r="B56" s="24">
        <v>1.736111111111111E-3</v>
      </c>
      <c r="C56" s="23">
        <f t="shared" si="0"/>
        <v>150</v>
      </c>
      <c r="D56" s="23">
        <v>2.278</v>
      </c>
      <c r="E56" s="23">
        <v>2.3610000000000002</v>
      </c>
      <c r="F56" s="23">
        <v>1.728</v>
      </c>
      <c r="G56" s="23">
        <v>1.7210000000000001</v>
      </c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</row>
    <row r="57" spans="2:99" x14ac:dyDescent="0.15">
      <c r="B57" s="24">
        <v>1.7939814814814815E-3</v>
      </c>
      <c r="C57" s="23">
        <f t="shared" si="0"/>
        <v>155</v>
      </c>
      <c r="D57" s="23">
        <v>2.3090000000000002</v>
      </c>
      <c r="E57" s="23">
        <v>2.4</v>
      </c>
      <c r="F57" s="23">
        <v>1.738</v>
      </c>
      <c r="G57" s="23">
        <v>1.7410000000000001</v>
      </c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</row>
    <row r="58" spans="2:99" x14ac:dyDescent="0.15">
      <c r="B58" s="24">
        <v>1.8518518518518517E-3</v>
      </c>
      <c r="C58" s="23">
        <f t="shared" si="0"/>
        <v>160</v>
      </c>
      <c r="D58" s="23">
        <v>2.3420000000000001</v>
      </c>
      <c r="E58" s="23">
        <v>2.4359999999999999</v>
      </c>
      <c r="F58" s="23">
        <v>1.7529999999999999</v>
      </c>
      <c r="G58" s="23">
        <v>1.75</v>
      </c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</row>
    <row r="59" spans="2:99" x14ac:dyDescent="0.15">
      <c r="B59" s="24">
        <v>1.9097222222222222E-3</v>
      </c>
      <c r="C59" s="23">
        <f t="shared" ref="C59:C90" si="1">C58+5</f>
        <v>165</v>
      </c>
      <c r="D59" s="23">
        <v>2.3740000000000001</v>
      </c>
      <c r="E59" s="23">
        <v>2.4670000000000001</v>
      </c>
      <c r="F59" s="23">
        <v>1.7709999999999999</v>
      </c>
      <c r="G59" s="23">
        <v>1.7649999999999999</v>
      </c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</row>
    <row r="60" spans="2:99" x14ac:dyDescent="0.15">
      <c r="B60" s="24">
        <v>1.9675925925925928E-3</v>
      </c>
      <c r="C60" s="23">
        <f t="shared" si="1"/>
        <v>170</v>
      </c>
      <c r="D60" s="23">
        <v>2.4049999999999998</v>
      </c>
      <c r="E60" s="23">
        <v>2.5030000000000001</v>
      </c>
      <c r="F60" s="23">
        <v>1.7809999999999999</v>
      </c>
      <c r="G60" s="23">
        <v>1.7709999999999999</v>
      </c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</row>
    <row r="61" spans="2:99" x14ac:dyDescent="0.15">
      <c r="B61" s="24">
        <v>2.0254629629629629E-3</v>
      </c>
      <c r="C61" s="23">
        <f t="shared" si="1"/>
        <v>175</v>
      </c>
      <c r="D61" s="23">
        <v>2.4300000000000002</v>
      </c>
      <c r="E61" s="23">
        <v>2.5379999999999998</v>
      </c>
      <c r="F61" s="23">
        <v>1.798</v>
      </c>
      <c r="G61" s="23">
        <v>1.7869999999999999</v>
      </c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</row>
    <row r="62" spans="2:99" x14ac:dyDescent="0.15">
      <c r="B62" s="24">
        <v>2.0833333333333333E-3</v>
      </c>
      <c r="C62" s="23">
        <f t="shared" si="1"/>
        <v>180</v>
      </c>
      <c r="D62" s="23">
        <v>2.4670000000000001</v>
      </c>
      <c r="E62" s="23">
        <v>2.57</v>
      </c>
      <c r="F62" s="23">
        <v>1.8149999999999999</v>
      </c>
      <c r="G62" s="23">
        <v>1.804</v>
      </c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</row>
    <row r="63" spans="2:99" x14ac:dyDescent="0.15">
      <c r="B63" s="24">
        <v>2.1412037037037038E-3</v>
      </c>
      <c r="C63" s="23">
        <f t="shared" si="1"/>
        <v>185</v>
      </c>
      <c r="D63" s="23">
        <v>2.4950000000000001</v>
      </c>
      <c r="E63" s="23">
        <v>2.6030000000000002</v>
      </c>
      <c r="F63" s="23">
        <v>1.8260000000000001</v>
      </c>
      <c r="G63" s="23">
        <v>1.8180000000000001</v>
      </c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</row>
    <row r="64" spans="2:99" x14ac:dyDescent="0.15">
      <c r="B64" s="24">
        <v>2.1990740740740742E-3</v>
      </c>
      <c r="C64" s="23">
        <f t="shared" si="1"/>
        <v>190</v>
      </c>
      <c r="D64" s="23">
        <v>2.528</v>
      </c>
      <c r="E64" s="23">
        <v>2.6320000000000001</v>
      </c>
      <c r="F64" s="23">
        <v>1.8380000000000001</v>
      </c>
      <c r="G64" s="23">
        <v>1.829</v>
      </c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</row>
    <row r="65" spans="2:99" x14ac:dyDescent="0.15">
      <c r="B65" s="24">
        <v>2.2569444444444447E-3</v>
      </c>
      <c r="C65" s="23">
        <f t="shared" si="1"/>
        <v>195</v>
      </c>
      <c r="D65" s="23">
        <v>2.5680000000000001</v>
      </c>
      <c r="E65" s="23">
        <v>2.669</v>
      </c>
      <c r="F65" s="23">
        <v>1.865</v>
      </c>
      <c r="G65" s="23">
        <v>1.845</v>
      </c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</row>
    <row r="66" spans="2:99" x14ac:dyDescent="0.15">
      <c r="B66" s="24">
        <v>2.3148148148148151E-3</v>
      </c>
      <c r="C66" s="23">
        <f t="shared" si="1"/>
        <v>200</v>
      </c>
      <c r="D66" s="23">
        <v>2.5920000000000001</v>
      </c>
      <c r="E66" s="23">
        <v>2.6989999999999998</v>
      </c>
      <c r="F66" s="23">
        <v>1.873</v>
      </c>
      <c r="G66" s="23">
        <v>1.8620000000000001</v>
      </c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</row>
    <row r="67" spans="2:99" x14ac:dyDescent="0.15">
      <c r="B67" s="24">
        <v>2.3726851851851851E-3</v>
      </c>
      <c r="C67" s="23">
        <f t="shared" si="1"/>
        <v>205</v>
      </c>
      <c r="D67" s="23">
        <v>2.617</v>
      </c>
      <c r="E67" s="23">
        <v>2.74</v>
      </c>
      <c r="F67" s="23">
        <v>1.8839999999999999</v>
      </c>
      <c r="G67" s="23">
        <v>1.8759999999999999</v>
      </c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</row>
    <row r="68" spans="2:99" x14ac:dyDescent="0.15">
      <c r="B68" s="24">
        <v>2.4305555555555556E-3</v>
      </c>
      <c r="C68" s="23">
        <f t="shared" si="1"/>
        <v>210</v>
      </c>
      <c r="D68" s="23">
        <v>2.6509999999999998</v>
      </c>
      <c r="E68" s="23">
        <v>2.7650000000000001</v>
      </c>
      <c r="F68" s="23">
        <v>1.8919999999999999</v>
      </c>
      <c r="G68" s="23">
        <v>1.889</v>
      </c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</row>
    <row r="69" spans="2:99" x14ac:dyDescent="0.15">
      <c r="B69" s="24">
        <v>2.488425925925926E-3</v>
      </c>
      <c r="C69" s="23">
        <f t="shared" si="1"/>
        <v>215</v>
      </c>
      <c r="D69" s="23">
        <v>2.6850000000000001</v>
      </c>
      <c r="E69" s="23">
        <v>2.798</v>
      </c>
      <c r="F69" s="23">
        <v>1.9119999999999999</v>
      </c>
      <c r="G69" s="23">
        <v>1.903</v>
      </c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</row>
    <row r="70" spans="2:99" x14ac:dyDescent="0.15">
      <c r="B70" s="24">
        <v>2.5462962962962961E-3</v>
      </c>
      <c r="C70" s="23">
        <f t="shared" si="1"/>
        <v>220</v>
      </c>
      <c r="D70" s="23">
        <v>2.71</v>
      </c>
      <c r="E70" s="23">
        <v>2.83</v>
      </c>
      <c r="F70" s="23">
        <v>1.931</v>
      </c>
      <c r="G70" s="23">
        <v>1.917</v>
      </c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</row>
    <row r="71" spans="2:99" x14ac:dyDescent="0.15">
      <c r="B71" s="24">
        <v>2.6041666666666665E-3</v>
      </c>
      <c r="C71" s="23">
        <f t="shared" si="1"/>
        <v>225</v>
      </c>
      <c r="D71" s="23">
        <v>2.7360000000000002</v>
      </c>
      <c r="E71" s="23">
        <v>2.8639999999999999</v>
      </c>
      <c r="F71" s="23">
        <v>1.9379999999999999</v>
      </c>
      <c r="G71" s="23">
        <v>1.9330000000000001</v>
      </c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</row>
    <row r="72" spans="2:99" x14ac:dyDescent="0.15">
      <c r="B72" s="24">
        <v>2.6620370370370374E-3</v>
      </c>
      <c r="C72" s="23">
        <f t="shared" si="1"/>
        <v>230</v>
      </c>
      <c r="D72" s="23">
        <v>2.77</v>
      </c>
      <c r="E72" s="23">
        <v>2.8959999999999999</v>
      </c>
      <c r="F72" s="23">
        <v>1.952</v>
      </c>
      <c r="G72" s="23">
        <v>1.9490000000000001</v>
      </c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</row>
    <row r="73" spans="2:99" x14ac:dyDescent="0.15">
      <c r="B73" s="24">
        <v>2.7199074074074074E-3</v>
      </c>
      <c r="C73" s="23">
        <f t="shared" si="1"/>
        <v>235</v>
      </c>
      <c r="D73" s="23">
        <v>2.7970000000000002</v>
      </c>
      <c r="E73" s="23">
        <v>2.92</v>
      </c>
      <c r="F73" s="23">
        <v>1.968</v>
      </c>
      <c r="G73" s="23">
        <v>1.958</v>
      </c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</row>
    <row r="74" spans="2:99" x14ac:dyDescent="0.15">
      <c r="B74" s="24">
        <v>2.7777777777777779E-3</v>
      </c>
      <c r="C74" s="23">
        <f t="shared" si="1"/>
        <v>240</v>
      </c>
      <c r="D74" s="23">
        <v>2.827</v>
      </c>
      <c r="E74" s="23">
        <v>2.9550000000000001</v>
      </c>
      <c r="F74" s="23">
        <v>1.9830000000000001</v>
      </c>
      <c r="G74" s="23">
        <v>1.976</v>
      </c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</row>
    <row r="75" spans="2:99" x14ac:dyDescent="0.15">
      <c r="B75" s="24">
        <v>2.8356481481481479E-3</v>
      </c>
      <c r="C75" s="23">
        <f t="shared" si="1"/>
        <v>245</v>
      </c>
      <c r="D75" s="23">
        <v>2.859</v>
      </c>
      <c r="E75" s="23">
        <v>2.9860000000000002</v>
      </c>
      <c r="F75" s="23">
        <v>1.99</v>
      </c>
      <c r="G75" s="23">
        <v>1.9850000000000001</v>
      </c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</row>
    <row r="76" spans="2:99" x14ac:dyDescent="0.15">
      <c r="B76" s="24">
        <v>2.8935185185185188E-3</v>
      </c>
      <c r="C76" s="23">
        <f t="shared" si="1"/>
        <v>250</v>
      </c>
      <c r="D76" s="23">
        <v>2.879</v>
      </c>
      <c r="E76" s="23">
        <v>3.012</v>
      </c>
      <c r="F76" s="23">
        <v>2.0049999999999999</v>
      </c>
      <c r="G76" s="23">
        <v>1.9990000000000001</v>
      </c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</row>
    <row r="77" spans="2:99" x14ac:dyDescent="0.15">
      <c r="B77" s="24">
        <v>2.9513888888888888E-3</v>
      </c>
      <c r="C77" s="23">
        <f t="shared" si="1"/>
        <v>255</v>
      </c>
      <c r="D77" s="23">
        <v>2.9159999999999999</v>
      </c>
      <c r="E77" s="23">
        <v>3.0379999999999998</v>
      </c>
      <c r="F77" s="23">
        <v>2.024</v>
      </c>
      <c r="G77" s="23">
        <v>2.0099999999999998</v>
      </c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</row>
    <row r="78" spans="2:99" x14ac:dyDescent="0.15">
      <c r="B78" s="24">
        <v>3.0092592592592588E-3</v>
      </c>
      <c r="C78" s="23">
        <f t="shared" si="1"/>
        <v>260</v>
      </c>
      <c r="D78" s="23">
        <v>2.931</v>
      </c>
      <c r="E78" s="23">
        <v>3.0649999999999999</v>
      </c>
      <c r="F78" s="23">
        <v>2.0379999999999998</v>
      </c>
      <c r="G78" s="23">
        <v>2.0219999999999998</v>
      </c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</row>
    <row r="79" spans="2:99" x14ac:dyDescent="0.15">
      <c r="B79" s="24">
        <v>3.0671296296296297E-3</v>
      </c>
      <c r="C79" s="23">
        <f t="shared" si="1"/>
        <v>265</v>
      </c>
      <c r="D79" s="23">
        <v>2.972</v>
      </c>
      <c r="E79" s="23">
        <v>3.109</v>
      </c>
      <c r="F79" s="23">
        <v>2.0499999999999998</v>
      </c>
      <c r="G79" s="23">
        <v>2.0390000000000001</v>
      </c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</row>
    <row r="80" spans="2:99" x14ac:dyDescent="0.15">
      <c r="B80" s="24">
        <v>3.1249999999999997E-3</v>
      </c>
      <c r="C80" s="23">
        <f t="shared" si="1"/>
        <v>270</v>
      </c>
      <c r="D80" s="23">
        <v>2.9969999999999999</v>
      </c>
      <c r="E80" s="23">
        <v>3.1269999999999998</v>
      </c>
      <c r="F80" s="23">
        <v>2.0619999999999998</v>
      </c>
      <c r="G80" s="23">
        <v>2.0649999999999999</v>
      </c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</row>
    <row r="81" spans="2:99" x14ac:dyDescent="0.15">
      <c r="B81" s="24">
        <v>3.1828703703703702E-3</v>
      </c>
      <c r="C81" s="23">
        <f t="shared" si="1"/>
        <v>275</v>
      </c>
      <c r="D81" s="23">
        <v>3.0249999999999999</v>
      </c>
      <c r="E81" s="23">
        <v>3.1629999999999998</v>
      </c>
      <c r="F81" s="23">
        <v>2.08</v>
      </c>
      <c r="G81" s="23">
        <v>2.0750000000000002</v>
      </c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</row>
    <row r="82" spans="2:99" x14ac:dyDescent="0.15">
      <c r="B82" s="24">
        <v>3.2407407407407406E-3</v>
      </c>
      <c r="C82" s="23">
        <f t="shared" si="1"/>
        <v>280</v>
      </c>
      <c r="D82" s="23">
        <v>3.0510000000000002</v>
      </c>
      <c r="E82" s="23">
        <v>3.1789999999999998</v>
      </c>
      <c r="F82" s="23">
        <v>2.0939999999999999</v>
      </c>
      <c r="G82" s="23">
        <v>2.0870000000000002</v>
      </c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</row>
    <row r="83" spans="2:99" x14ac:dyDescent="0.15">
      <c r="B83" s="24">
        <v>3.2986111111111111E-3</v>
      </c>
      <c r="C83" s="23">
        <f t="shared" si="1"/>
        <v>285</v>
      </c>
      <c r="D83" s="23">
        <v>3.0750000000000002</v>
      </c>
      <c r="E83" s="23">
        <v>3.206</v>
      </c>
      <c r="F83" s="23">
        <v>2.1059999999999999</v>
      </c>
      <c r="G83" s="23">
        <v>2.0960000000000001</v>
      </c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</row>
    <row r="84" spans="2:99" x14ac:dyDescent="0.15">
      <c r="B84" s="24">
        <v>3.3564814814814811E-3</v>
      </c>
      <c r="C84" s="23">
        <f t="shared" si="1"/>
        <v>290</v>
      </c>
      <c r="D84" s="23">
        <v>3.1</v>
      </c>
      <c r="E84" s="23">
        <v>3.2410000000000001</v>
      </c>
      <c r="F84" s="23">
        <v>2.121</v>
      </c>
      <c r="G84" s="23">
        <v>2.1110000000000002</v>
      </c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</row>
    <row r="85" spans="2:99" x14ac:dyDescent="0.15">
      <c r="B85" s="24">
        <v>3.414351851851852E-3</v>
      </c>
      <c r="C85" s="23">
        <f t="shared" si="1"/>
        <v>295</v>
      </c>
      <c r="D85" s="23">
        <v>3.1320000000000001</v>
      </c>
      <c r="E85" s="23">
        <v>3.2650000000000001</v>
      </c>
      <c r="F85" s="23">
        <v>2.1339999999999999</v>
      </c>
      <c r="G85" s="23">
        <v>2.121</v>
      </c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</row>
    <row r="86" spans="2:99" x14ac:dyDescent="0.15">
      <c r="B86" s="24">
        <v>3.472222222222222E-3</v>
      </c>
      <c r="C86" s="23">
        <f t="shared" si="1"/>
        <v>300</v>
      </c>
      <c r="D86" s="23">
        <v>3.1480000000000001</v>
      </c>
      <c r="E86" s="23">
        <v>3.2839999999999998</v>
      </c>
      <c r="F86" s="23">
        <v>2.153</v>
      </c>
      <c r="G86" s="23">
        <v>2.137</v>
      </c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</row>
    <row r="87" spans="2:99" x14ac:dyDescent="0.15">
      <c r="B87" s="24">
        <v>3.530092592592592E-3</v>
      </c>
      <c r="C87" s="23">
        <f t="shared" si="1"/>
        <v>305</v>
      </c>
      <c r="D87" s="23">
        <v>3.181</v>
      </c>
      <c r="E87" s="23">
        <v>3.3079999999999998</v>
      </c>
      <c r="F87" s="23">
        <v>2.165</v>
      </c>
      <c r="G87" s="23">
        <v>2.1549999999999998</v>
      </c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</row>
    <row r="88" spans="2:99" x14ac:dyDescent="0.15">
      <c r="B88" s="24">
        <v>3.5879629629629629E-3</v>
      </c>
      <c r="C88" s="23">
        <f t="shared" si="1"/>
        <v>310</v>
      </c>
      <c r="D88" s="23">
        <v>3.198</v>
      </c>
      <c r="E88" s="23">
        <v>3.3460000000000001</v>
      </c>
      <c r="F88" s="23">
        <v>2.177</v>
      </c>
      <c r="G88" s="23">
        <v>2.1640000000000001</v>
      </c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</row>
    <row r="89" spans="2:99" x14ac:dyDescent="0.15">
      <c r="B89" s="24">
        <v>3.645833333333333E-3</v>
      </c>
      <c r="C89" s="23">
        <f t="shared" si="1"/>
        <v>315</v>
      </c>
      <c r="D89" s="23">
        <v>3.2429999999999999</v>
      </c>
      <c r="E89" s="23">
        <v>3.351</v>
      </c>
      <c r="F89" s="23">
        <v>2.1909999999999998</v>
      </c>
      <c r="G89" s="23">
        <v>2.1880000000000002</v>
      </c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</row>
    <row r="90" spans="2:99" x14ac:dyDescent="0.15">
      <c r="B90" s="24">
        <v>3.7037037037037034E-3</v>
      </c>
      <c r="C90" s="23">
        <f t="shared" si="1"/>
        <v>320</v>
      </c>
      <c r="D90" s="23">
        <v>3.2629999999999999</v>
      </c>
      <c r="E90" s="23">
        <v>3.3759999999999999</v>
      </c>
      <c r="F90" s="23">
        <v>2.2040000000000002</v>
      </c>
      <c r="G90" s="23">
        <v>2.1949999999999998</v>
      </c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</row>
    <row r="91" spans="2:99" x14ac:dyDescent="0.15">
      <c r="B91" s="24">
        <v>3.7615740740740739E-3</v>
      </c>
      <c r="C91" s="23">
        <f t="shared" ref="C91:C122" si="2">C90+5</f>
        <v>325</v>
      </c>
      <c r="D91" s="23">
        <v>3.2829999999999999</v>
      </c>
      <c r="E91" s="23">
        <v>3.4039999999999999</v>
      </c>
      <c r="F91" s="23">
        <v>2.2170000000000001</v>
      </c>
      <c r="G91" s="23">
        <v>2.202</v>
      </c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</row>
    <row r="92" spans="2:99" x14ac:dyDescent="0.15">
      <c r="B92" s="24">
        <v>3.8194444444444443E-3</v>
      </c>
      <c r="C92" s="23">
        <f t="shared" si="2"/>
        <v>330</v>
      </c>
      <c r="D92" s="23">
        <v>3.298</v>
      </c>
      <c r="E92" s="23">
        <v>3.4289999999999998</v>
      </c>
      <c r="F92" s="23">
        <v>2.2309999999999999</v>
      </c>
      <c r="G92" s="23">
        <v>2.2170000000000001</v>
      </c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</row>
    <row r="93" spans="2:99" x14ac:dyDescent="0.15">
      <c r="B93" s="24">
        <v>3.8773148148148143E-3</v>
      </c>
      <c r="C93" s="23">
        <f t="shared" si="2"/>
        <v>335</v>
      </c>
      <c r="D93" s="23">
        <v>3.335</v>
      </c>
      <c r="E93" s="23">
        <v>3.4409999999999998</v>
      </c>
      <c r="F93" s="23">
        <v>2.2440000000000002</v>
      </c>
      <c r="G93" s="23">
        <v>2.2410000000000001</v>
      </c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</row>
    <row r="94" spans="2:99" x14ac:dyDescent="0.15">
      <c r="B94" s="24">
        <v>3.9351851851851857E-3</v>
      </c>
      <c r="C94" s="23">
        <f t="shared" si="2"/>
        <v>340</v>
      </c>
      <c r="D94" s="23">
        <v>3.3460000000000001</v>
      </c>
      <c r="E94" s="23">
        <v>3.4670000000000001</v>
      </c>
      <c r="F94" s="23">
        <v>2.2570000000000001</v>
      </c>
      <c r="G94" s="23">
        <v>2.2490000000000001</v>
      </c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</row>
    <row r="95" spans="2:99" x14ac:dyDescent="0.15">
      <c r="B95" s="24">
        <v>3.9930555555555561E-3</v>
      </c>
      <c r="C95" s="23">
        <f t="shared" si="2"/>
        <v>345</v>
      </c>
      <c r="D95" s="23">
        <v>3.3639999999999999</v>
      </c>
      <c r="E95" s="23">
        <v>3.48</v>
      </c>
      <c r="F95" s="23">
        <v>2.2709999999999999</v>
      </c>
      <c r="G95" s="23">
        <v>2.258</v>
      </c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</row>
    <row r="96" spans="2:99" x14ac:dyDescent="0.15">
      <c r="B96" s="24">
        <v>4.0509259259259257E-3</v>
      </c>
      <c r="C96" s="23">
        <f t="shared" si="2"/>
        <v>350</v>
      </c>
      <c r="D96" s="23">
        <v>3.3820000000000001</v>
      </c>
      <c r="E96" s="23">
        <v>3.4990000000000001</v>
      </c>
      <c r="F96" s="23">
        <v>2.282</v>
      </c>
      <c r="G96" s="23">
        <v>2.274</v>
      </c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</row>
    <row r="97" spans="2:99" x14ac:dyDescent="0.15">
      <c r="B97" s="24">
        <v>4.108796296296297E-3</v>
      </c>
      <c r="C97" s="23">
        <f t="shared" si="2"/>
        <v>355</v>
      </c>
      <c r="D97" s="23">
        <v>3.4009999999999998</v>
      </c>
      <c r="E97" s="23">
        <v>3.5289999999999999</v>
      </c>
      <c r="F97" s="23">
        <v>2.2989999999999999</v>
      </c>
      <c r="G97" s="23">
        <v>2.29</v>
      </c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</row>
    <row r="98" spans="2:99" x14ac:dyDescent="0.15">
      <c r="B98" s="24">
        <v>4.1666666666666666E-3</v>
      </c>
      <c r="C98" s="23">
        <f t="shared" si="2"/>
        <v>360</v>
      </c>
      <c r="D98" s="23">
        <v>3.4279999999999999</v>
      </c>
      <c r="E98" s="23">
        <v>3.5369999999999999</v>
      </c>
      <c r="F98" s="23">
        <v>2.3119999999999998</v>
      </c>
      <c r="G98" s="23">
        <v>2.2989999999999999</v>
      </c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</row>
    <row r="99" spans="2:99" x14ac:dyDescent="0.15">
      <c r="B99" s="24">
        <v>4.2245370370370371E-3</v>
      </c>
      <c r="C99" s="23">
        <f t="shared" si="2"/>
        <v>365</v>
      </c>
      <c r="D99" s="23">
        <v>3.4489999999999998</v>
      </c>
      <c r="E99" s="23">
        <v>3.5590000000000002</v>
      </c>
      <c r="F99" s="23">
        <v>2.3210000000000002</v>
      </c>
      <c r="G99" s="23">
        <v>2.3159999999999998</v>
      </c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</row>
    <row r="100" spans="2:99" x14ac:dyDescent="0.15">
      <c r="B100" s="24">
        <v>4.2824074074074075E-3</v>
      </c>
      <c r="C100" s="23">
        <f t="shared" si="2"/>
        <v>370</v>
      </c>
      <c r="D100" s="23">
        <v>3.4470000000000001</v>
      </c>
      <c r="E100" s="23">
        <v>3.5619999999999998</v>
      </c>
      <c r="F100" s="23">
        <v>2.3380000000000001</v>
      </c>
      <c r="G100" s="23">
        <v>2.3279999999999998</v>
      </c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</row>
    <row r="101" spans="2:99" x14ac:dyDescent="0.15">
      <c r="B101" s="24">
        <v>4.340277777777778E-3</v>
      </c>
      <c r="C101" s="23">
        <f t="shared" si="2"/>
        <v>375</v>
      </c>
      <c r="D101" s="23">
        <v>3.48</v>
      </c>
      <c r="E101" s="23">
        <v>3.57</v>
      </c>
      <c r="F101" s="23">
        <v>2.3519999999999999</v>
      </c>
      <c r="G101" s="23">
        <v>2.3420000000000001</v>
      </c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</row>
    <row r="102" spans="2:99" x14ac:dyDescent="0.15">
      <c r="B102" s="24">
        <v>4.3981481481481484E-3</v>
      </c>
      <c r="C102" s="23">
        <f t="shared" si="2"/>
        <v>380</v>
      </c>
      <c r="D102" s="23">
        <v>3.4689999999999999</v>
      </c>
      <c r="E102" s="23">
        <v>3.5680000000000001</v>
      </c>
      <c r="F102" s="23">
        <v>2.3769999999999998</v>
      </c>
      <c r="G102" s="23">
        <v>2.36</v>
      </c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</row>
    <row r="103" spans="2:99" x14ac:dyDescent="0.15">
      <c r="B103" s="24">
        <v>4.4560185185185189E-3</v>
      </c>
      <c r="C103" s="23">
        <f t="shared" si="2"/>
        <v>385</v>
      </c>
      <c r="D103" s="23">
        <v>3.5059999999999998</v>
      </c>
      <c r="E103" s="23">
        <v>3.6160000000000001</v>
      </c>
      <c r="F103" s="23">
        <v>2.38</v>
      </c>
      <c r="G103" s="23">
        <v>2.367</v>
      </c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</row>
    <row r="104" spans="2:99" x14ac:dyDescent="0.15">
      <c r="B104" s="24">
        <v>4.5138888888888893E-3</v>
      </c>
      <c r="C104" s="23">
        <f t="shared" si="2"/>
        <v>390</v>
      </c>
      <c r="D104" s="23">
        <v>3.5179999999999998</v>
      </c>
      <c r="E104" s="23">
        <v>3.6139999999999999</v>
      </c>
      <c r="F104" s="23">
        <v>2.4009999999999998</v>
      </c>
      <c r="G104" s="23">
        <v>2.3849999999999998</v>
      </c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</row>
    <row r="105" spans="2:99" x14ac:dyDescent="0.15">
      <c r="B105" s="24">
        <v>4.5717592592592589E-3</v>
      </c>
      <c r="C105" s="23">
        <f t="shared" si="2"/>
        <v>395</v>
      </c>
      <c r="D105" s="23">
        <v>3.5379999999999998</v>
      </c>
      <c r="E105" s="23">
        <v>3.6349999999999998</v>
      </c>
      <c r="F105" s="23">
        <v>2.4089999999999998</v>
      </c>
      <c r="G105" s="23">
        <v>2.395</v>
      </c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</row>
    <row r="106" spans="2:99" x14ac:dyDescent="0.15">
      <c r="B106" s="24">
        <v>4.6296296296296302E-3</v>
      </c>
      <c r="C106" s="23">
        <f t="shared" si="2"/>
        <v>400</v>
      </c>
      <c r="D106" s="23">
        <v>3.5640000000000001</v>
      </c>
      <c r="E106" s="23">
        <v>3.6520000000000001</v>
      </c>
      <c r="F106" s="23">
        <v>2.4209999999999998</v>
      </c>
      <c r="G106" s="23">
        <v>2.4060000000000001</v>
      </c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</row>
    <row r="107" spans="2:99" x14ac:dyDescent="0.15">
      <c r="B107" s="24">
        <v>4.6874999999999998E-3</v>
      </c>
      <c r="C107" s="23">
        <f t="shared" si="2"/>
        <v>405</v>
      </c>
      <c r="D107" s="23">
        <v>3.5880000000000001</v>
      </c>
      <c r="E107" s="23">
        <v>3.6859999999999999</v>
      </c>
      <c r="F107" s="23">
        <v>2.4380000000000002</v>
      </c>
      <c r="G107" s="23">
        <v>2.4180000000000001</v>
      </c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</row>
    <row r="108" spans="2:99" x14ac:dyDescent="0.15">
      <c r="B108" s="24">
        <v>4.7453703703703703E-3</v>
      </c>
      <c r="C108" s="23">
        <f t="shared" si="2"/>
        <v>410</v>
      </c>
      <c r="D108" s="23">
        <v>3.6019999999999999</v>
      </c>
      <c r="E108" s="23">
        <v>3.665</v>
      </c>
      <c r="F108" s="23">
        <v>2.4460000000000002</v>
      </c>
      <c r="G108" s="23">
        <v>2.4369999999999998</v>
      </c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</row>
    <row r="109" spans="2:99" x14ac:dyDescent="0.15">
      <c r="B109" s="24">
        <v>4.8032407407407407E-3</v>
      </c>
      <c r="C109" s="23">
        <f t="shared" si="2"/>
        <v>415</v>
      </c>
      <c r="D109" s="23">
        <v>3.6160000000000001</v>
      </c>
      <c r="E109" s="23">
        <v>3.6859999999999999</v>
      </c>
      <c r="F109" s="23">
        <v>2.468</v>
      </c>
      <c r="G109" s="23">
        <v>2.4489999999999998</v>
      </c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</row>
    <row r="110" spans="2:99" x14ac:dyDescent="0.15">
      <c r="B110" s="24">
        <v>4.8611111111111112E-3</v>
      </c>
      <c r="C110" s="23">
        <f t="shared" si="2"/>
        <v>420</v>
      </c>
      <c r="D110" s="23">
        <v>3.6080000000000001</v>
      </c>
      <c r="E110" s="23">
        <v>3.7330000000000001</v>
      </c>
      <c r="F110" s="23">
        <v>2.4740000000000002</v>
      </c>
      <c r="G110" s="23">
        <v>2.4660000000000002</v>
      </c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</row>
    <row r="111" spans="2:99" x14ac:dyDescent="0.15">
      <c r="B111" s="24">
        <v>4.9189814814814816E-3</v>
      </c>
      <c r="C111" s="23">
        <f t="shared" si="2"/>
        <v>425</v>
      </c>
      <c r="D111" s="23">
        <v>3.6219999999999999</v>
      </c>
      <c r="E111" s="23">
        <v>3.681</v>
      </c>
      <c r="F111" s="23">
        <v>2.4889999999999999</v>
      </c>
      <c r="G111" s="23">
        <v>2.4809999999999999</v>
      </c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</row>
    <row r="112" spans="2:99" x14ac:dyDescent="0.15">
      <c r="B112" s="24">
        <v>4.9768518518518521E-3</v>
      </c>
      <c r="C112" s="23">
        <f t="shared" si="2"/>
        <v>430</v>
      </c>
      <c r="D112" s="23">
        <v>3.6320000000000001</v>
      </c>
      <c r="E112" s="23">
        <v>3.706</v>
      </c>
      <c r="F112" s="23">
        <v>2.5030000000000001</v>
      </c>
      <c r="G112" s="23">
        <v>2.4950000000000001</v>
      </c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</row>
    <row r="113" spans="2:99" x14ac:dyDescent="0.15">
      <c r="B113" s="24">
        <v>5.0347222222222225E-3</v>
      </c>
      <c r="C113" s="23">
        <f t="shared" si="2"/>
        <v>435</v>
      </c>
      <c r="D113" s="23">
        <v>3.63</v>
      </c>
      <c r="E113" s="23">
        <v>3.7360000000000002</v>
      </c>
      <c r="F113" s="23">
        <v>2.516</v>
      </c>
      <c r="G113" s="23">
        <v>2.504</v>
      </c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</row>
    <row r="114" spans="2:99" x14ac:dyDescent="0.15">
      <c r="B114" s="24">
        <v>5.0925925925925921E-3</v>
      </c>
      <c r="C114" s="23">
        <f t="shared" si="2"/>
        <v>440</v>
      </c>
      <c r="D114" s="23">
        <v>3.66</v>
      </c>
      <c r="E114" s="23">
        <v>3.7309999999999999</v>
      </c>
      <c r="F114" s="23">
        <v>2.5289999999999999</v>
      </c>
      <c r="G114" s="23">
        <v>2.5190000000000001</v>
      </c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  <c r="CA114" s="23"/>
      <c r="CB114" s="23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</row>
    <row r="115" spans="2:99" x14ac:dyDescent="0.15">
      <c r="B115" s="24">
        <v>5.1504629629629635E-3</v>
      </c>
      <c r="C115" s="23">
        <f t="shared" si="2"/>
        <v>445</v>
      </c>
      <c r="D115" s="23">
        <v>3.6749999999999998</v>
      </c>
      <c r="E115" s="23">
        <v>3.7250000000000001</v>
      </c>
      <c r="F115" s="23">
        <v>2.5390000000000001</v>
      </c>
      <c r="G115" s="23">
        <v>2.5339999999999998</v>
      </c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</row>
    <row r="116" spans="2:99" x14ac:dyDescent="0.15">
      <c r="B116" s="24">
        <v>5.208333333333333E-3</v>
      </c>
      <c r="C116" s="23">
        <f t="shared" si="2"/>
        <v>450</v>
      </c>
      <c r="D116" s="23">
        <v>3.7090000000000001</v>
      </c>
      <c r="E116" s="23">
        <v>3.742</v>
      </c>
      <c r="F116" s="23">
        <v>2.5529999999999999</v>
      </c>
      <c r="G116" s="23">
        <v>2.5419999999999998</v>
      </c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23"/>
      <c r="CB116" s="23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</row>
    <row r="117" spans="2:99" x14ac:dyDescent="0.15">
      <c r="B117" s="24">
        <v>5.2662037037037035E-3</v>
      </c>
      <c r="C117" s="23">
        <f t="shared" si="2"/>
        <v>455</v>
      </c>
      <c r="D117" s="23">
        <v>3.694</v>
      </c>
      <c r="E117" s="23">
        <v>3.7080000000000002</v>
      </c>
      <c r="F117" s="23">
        <v>2.57</v>
      </c>
      <c r="G117" s="23">
        <v>2.5579999999999998</v>
      </c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</row>
    <row r="118" spans="2:99" x14ac:dyDescent="0.15">
      <c r="B118" s="24">
        <v>5.3240740740740748E-3</v>
      </c>
      <c r="C118" s="23">
        <f t="shared" si="2"/>
        <v>460</v>
      </c>
      <c r="D118" s="23">
        <v>3.7080000000000002</v>
      </c>
      <c r="E118" s="23">
        <v>3.7269999999999999</v>
      </c>
      <c r="F118" s="23">
        <v>2.5830000000000002</v>
      </c>
      <c r="G118" s="23">
        <v>2.5779999999999998</v>
      </c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  <c r="BS118" s="23"/>
      <c r="BT118" s="23"/>
      <c r="BU118" s="23"/>
      <c r="BV118" s="23"/>
      <c r="BW118" s="23"/>
      <c r="BX118" s="23"/>
      <c r="BY118" s="23"/>
      <c r="BZ118" s="23"/>
      <c r="CA118" s="23"/>
      <c r="CB118" s="23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3"/>
      <c r="CP118" s="23"/>
      <c r="CQ118" s="23"/>
      <c r="CR118" s="23"/>
      <c r="CS118" s="23"/>
      <c r="CT118" s="23"/>
      <c r="CU118" s="23"/>
    </row>
    <row r="119" spans="2:99" x14ac:dyDescent="0.15">
      <c r="B119" s="24">
        <v>5.3819444444444453E-3</v>
      </c>
      <c r="C119" s="23">
        <f t="shared" si="2"/>
        <v>465</v>
      </c>
      <c r="D119" s="23">
        <v>3.6989999999999998</v>
      </c>
      <c r="E119" s="23">
        <v>3.754</v>
      </c>
      <c r="F119" s="23">
        <v>2.5920000000000001</v>
      </c>
      <c r="G119" s="23">
        <v>2.5840000000000001</v>
      </c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BZ119" s="23"/>
      <c r="CA119" s="23"/>
      <c r="CB119" s="23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</row>
    <row r="120" spans="2:99" x14ac:dyDescent="0.15">
      <c r="B120" s="24">
        <v>5.4398148148148149E-3</v>
      </c>
      <c r="C120" s="23">
        <f t="shared" si="2"/>
        <v>470</v>
      </c>
      <c r="D120" s="23">
        <v>3.7330000000000001</v>
      </c>
      <c r="E120" s="23">
        <v>3.758</v>
      </c>
      <c r="F120" s="23">
        <v>2.605</v>
      </c>
      <c r="G120" s="23">
        <v>2.5979999999999999</v>
      </c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  <c r="BS120" s="23"/>
      <c r="BT120" s="23"/>
      <c r="BU120" s="23"/>
      <c r="BV120" s="23"/>
      <c r="BW120" s="23"/>
      <c r="BX120" s="23"/>
      <c r="BY120" s="23"/>
      <c r="BZ120" s="23"/>
      <c r="CA120" s="23"/>
      <c r="CB120" s="23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3"/>
      <c r="CP120" s="23"/>
      <c r="CQ120" s="23"/>
      <c r="CR120" s="23"/>
      <c r="CS120" s="23"/>
      <c r="CT120" s="23"/>
      <c r="CU120" s="23"/>
    </row>
    <row r="121" spans="2:99" x14ac:dyDescent="0.15">
      <c r="B121" s="24">
        <v>5.4976851851851853E-3</v>
      </c>
      <c r="C121" s="23">
        <f t="shared" si="2"/>
        <v>475</v>
      </c>
      <c r="D121" s="23">
        <v>3.7269999999999999</v>
      </c>
      <c r="E121" s="23">
        <v>3.7530000000000001</v>
      </c>
      <c r="F121" s="23">
        <v>2.62</v>
      </c>
      <c r="G121" s="23">
        <v>2.6080000000000001</v>
      </c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  <c r="BS121" s="23"/>
      <c r="BT121" s="23"/>
      <c r="BU121" s="23"/>
      <c r="BV121" s="23"/>
      <c r="BW121" s="23"/>
      <c r="BX121" s="23"/>
      <c r="BY121" s="23"/>
      <c r="BZ121" s="23"/>
      <c r="CA121" s="23"/>
      <c r="CB121" s="23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3"/>
      <c r="CP121" s="23"/>
      <c r="CQ121" s="23"/>
      <c r="CR121" s="23"/>
      <c r="CS121" s="23"/>
      <c r="CT121" s="23"/>
      <c r="CU121" s="23"/>
    </row>
    <row r="122" spans="2:99" x14ac:dyDescent="0.15">
      <c r="B122" s="24">
        <v>5.5555555555555558E-3</v>
      </c>
      <c r="C122" s="23">
        <f t="shared" si="2"/>
        <v>480</v>
      </c>
      <c r="D122" s="23">
        <v>3.7549999999999999</v>
      </c>
      <c r="E122" s="23">
        <v>3.7789999999999999</v>
      </c>
      <c r="F122" s="23">
        <v>2.629</v>
      </c>
      <c r="G122" s="23">
        <v>2.6240000000000001</v>
      </c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  <c r="BP122" s="23"/>
      <c r="BQ122" s="23"/>
      <c r="BR122" s="23"/>
      <c r="BS122" s="23"/>
      <c r="BT122" s="23"/>
      <c r="BU122" s="23"/>
      <c r="BV122" s="23"/>
      <c r="BW122" s="23"/>
      <c r="BX122" s="23"/>
      <c r="BY122" s="23"/>
      <c r="BZ122" s="23"/>
      <c r="CA122" s="23"/>
      <c r="CB122" s="23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3"/>
      <c r="CP122" s="23"/>
      <c r="CQ122" s="23"/>
      <c r="CR122" s="23"/>
      <c r="CS122" s="23"/>
      <c r="CT122" s="23"/>
      <c r="CU122" s="23"/>
    </row>
    <row r="123" spans="2:99" x14ac:dyDescent="0.15">
      <c r="B123" s="24">
        <v>5.6134259259259271E-3</v>
      </c>
      <c r="C123" s="23">
        <f t="shared" ref="C123:C146" si="3">C122+5</f>
        <v>485</v>
      </c>
      <c r="D123" s="23">
        <v>3.7519999999999998</v>
      </c>
      <c r="E123" s="23">
        <v>3.7919999999999998</v>
      </c>
      <c r="F123" s="23">
        <v>2.6440000000000001</v>
      </c>
      <c r="G123" s="23">
        <v>2.6349999999999998</v>
      </c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  <c r="CA123" s="23"/>
      <c r="CB123" s="23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</row>
    <row r="124" spans="2:99" x14ac:dyDescent="0.15">
      <c r="B124" s="24">
        <v>5.6712962962962958E-3</v>
      </c>
      <c r="C124" s="23">
        <f t="shared" si="3"/>
        <v>490</v>
      </c>
      <c r="D124" s="23">
        <v>3.7269999999999999</v>
      </c>
      <c r="E124" s="23">
        <v>3.7509999999999999</v>
      </c>
      <c r="F124" s="23">
        <v>2.6589999999999998</v>
      </c>
      <c r="G124" s="23">
        <v>2.66</v>
      </c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  <c r="CA124" s="23"/>
      <c r="CB124" s="23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</row>
    <row r="125" spans="2:99" x14ac:dyDescent="0.15">
      <c r="B125" s="24">
        <v>5.7291666666666671E-3</v>
      </c>
      <c r="C125" s="23">
        <f t="shared" si="3"/>
        <v>495</v>
      </c>
      <c r="D125" s="23">
        <v>3.7679999999999998</v>
      </c>
      <c r="E125" s="23">
        <v>3.8109999999999999</v>
      </c>
      <c r="F125" s="23">
        <v>2.6720000000000002</v>
      </c>
      <c r="G125" s="23">
        <v>2.6589999999999998</v>
      </c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</row>
    <row r="126" spans="2:99" x14ac:dyDescent="0.15">
      <c r="B126" s="24">
        <v>5.7870370370370376E-3</v>
      </c>
      <c r="C126" s="23">
        <f t="shared" si="3"/>
        <v>500</v>
      </c>
      <c r="D126" s="23">
        <v>3.7730000000000001</v>
      </c>
      <c r="E126" s="23">
        <v>3.7770000000000001</v>
      </c>
      <c r="F126" s="23">
        <v>2.6819999999999999</v>
      </c>
      <c r="G126" s="23">
        <v>2.6779999999999999</v>
      </c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  <c r="CA126" s="23"/>
      <c r="CB126" s="23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3"/>
      <c r="CP126" s="23"/>
      <c r="CQ126" s="23"/>
      <c r="CR126" s="23"/>
      <c r="CS126" s="23"/>
      <c r="CT126" s="23"/>
      <c r="CU126" s="23"/>
    </row>
    <row r="127" spans="2:99" x14ac:dyDescent="0.15">
      <c r="B127" s="24">
        <v>5.8449074074074072E-3</v>
      </c>
      <c r="C127" s="23">
        <f t="shared" si="3"/>
        <v>505</v>
      </c>
      <c r="D127" s="23">
        <v>3.7890000000000001</v>
      </c>
      <c r="E127" s="23">
        <v>3.8180000000000001</v>
      </c>
      <c r="F127" s="23">
        <v>2.7050000000000001</v>
      </c>
      <c r="G127" s="23">
        <v>2.6909999999999998</v>
      </c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  <c r="CA127" s="23"/>
      <c r="CB127" s="23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</row>
    <row r="128" spans="2:99" x14ac:dyDescent="0.15">
      <c r="B128" s="24">
        <v>5.9027777777777776E-3</v>
      </c>
      <c r="C128" s="23">
        <f t="shared" si="3"/>
        <v>510</v>
      </c>
      <c r="D128" s="23">
        <v>3.7410000000000001</v>
      </c>
      <c r="E128" s="23">
        <v>3.8290000000000002</v>
      </c>
      <c r="F128" s="23">
        <v>2.7120000000000002</v>
      </c>
      <c r="G128" s="23">
        <v>2.7120000000000002</v>
      </c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  <c r="BP128" s="23"/>
      <c r="BQ128" s="23"/>
      <c r="BR128" s="23"/>
      <c r="BS128" s="23"/>
      <c r="BT128" s="23"/>
      <c r="BU128" s="23"/>
      <c r="BV128" s="23"/>
      <c r="BW128" s="23"/>
      <c r="BX128" s="23"/>
      <c r="BY128" s="23"/>
      <c r="BZ128" s="23"/>
      <c r="CA128" s="23"/>
      <c r="CB128" s="23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3"/>
      <c r="CP128" s="23"/>
      <c r="CQ128" s="23"/>
      <c r="CR128" s="23"/>
      <c r="CS128" s="23"/>
      <c r="CT128" s="23"/>
      <c r="CU128" s="23"/>
    </row>
    <row r="129" spans="2:99" x14ac:dyDescent="0.15">
      <c r="B129" s="24">
        <v>5.9606481481481489E-3</v>
      </c>
      <c r="C129" s="23">
        <f t="shared" si="3"/>
        <v>515</v>
      </c>
      <c r="D129" s="23">
        <v>3.7450000000000001</v>
      </c>
      <c r="E129" s="23">
        <v>3.7490000000000001</v>
      </c>
      <c r="F129" s="23">
        <v>2.726</v>
      </c>
      <c r="G129" s="23">
        <v>2.7109999999999999</v>
      </c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</row>
    <row r="130" spans="2:99" x14ac:dyDescent="0.15">
      <c r="B130" s="24">
        <v>6.0185185185185177E-3</v>
      </c>
      <c r="C130" s="23">
        <f t="shared" si="3"/>
        <v>520</v>
      </c>
      <c r="D130" s="23">
        <v>3.7490000000000001</v>
      </c>
      <c r="E130" s="23">
        <v>3.8069999999999999</v>
      </c>
      <c r="F130" s="23">
        <v>2.7320000000000002</v>
      </c>
      <c r="G130" s="23">
        <v>2.73</v>
      </c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  <c r="CA130" s="23"/>
      <c r="CB130" s="23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</row>
    <row r="131" spans="2:99" x14ac:dyDescent="0.15">
      <c r="B131" s="24">
        <v>6.076388888888889E-3</v>
      </c>
      <c r="C131" s="23">
        <f t="shared" si="3"/>
        <v>525</v>
      </c>
      <c r="D131" s="23">
        <v>3.786</v>
      </c>
      <c r="E131" s="23">
        <v>3.7839999999999998</v>
      </c>
      <c r="F131" s="23">
        <v>2.7440000000000002</v>
      </c>
      <c r="G131" s="23">
        <v>2.734</v>
      </c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</row>
    <row r="132" spans="2:99" x14ac:dyDescent="0.15">
      <c r="B132" s="24">
        <v>6.1342592592592594E-3</v>
      </c>
      <c r="C132" s="23">
        <f t="shared" si="3"/>
        <v>530</v>
      </c>
      <c r="D132" s="23">
        <v>3.7629999999999999</v>
      </c>
      <c r="E132" s="23">
        <v>3.7770000000000001</v>
      </c>
      <c r="F132" s="23">
        <v>2.76</v>
      </c>
      <c r="G132" s="23">
        <v>2.7469999999999999</v>
      </c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</row>
    <row r="133" spans="2:99" x14ac:dyDescent="0.15">
      <c r="B133" s="24">
        <v>6.1921296296296299E-3</v>
      </c>
      <c r="C133" s="23">
        <f t="shared" si="3"/>
        <v>535</v>
      </c>
      <c r="D133" s="23">
        <v>3.7810000000000001</v>
      </c>
      <c r="E133" s="23">
        <v>3.8170000000000002</v>
      </c>
      <c r="F133" s="23">
        <v>2.7730000000000001</v>
      </c>
      <c r="G133" s="23">
        <v>2.7639999999999998</v>
      </c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</row>
    <row r="134" spans="2:99" x14ac:dyDescent="0.15">
      <c r="B134" s="24">
        <v>6.2499999999999995E-3</v>
      </c>
      <c r="C134" s="23">
        <f t="shared" si="3"/>
        <v>540</v>
      </c>
      <c r="D134" s="23">
        <v>3.8130000000000002</v>
      </c>
      <c r="E134" s="23">
        <v>3.827</v>
      </c>
      <c r="F134" s="23">
        <v>2.7810000000000001</v>
      </c>
      <c r="G134" s="23">
        <v>2.778</v>
      </c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  <c r="CA134" s="23"/>
      <c r="CB134" s="23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</row>
    <row r="135" spans="2:99" x14ac:dyDescent="0.15">
      <c r="B135" s="24">
        <v>6.3078703703703708E-3</v>
      </c>
      <c r="C135" s="23">
        <f t="shared" si="3"/>
        <v>545</v>
      </c>
      <c r="D135" s="23">
        <v>3.8130000000000002</v>
      </c>
      <c r="E135" s="23">
        <v>3.8140000000000001</v>
      </c>
      <c r="F135" s="23">
        <v>2.8050000000000002</v>
      </c>
      <c r="G135" s="23">
        <v>2.7890000000000001</v>
      </c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  <c r="CA135" s="23"/>
      <c r="CB135" s="23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</row>
    <row r="136" spans="2:99" x14ac:dyDescent="0.15">
      <c r="B136" s="24">
        <v>6.3657407407407404E-3</v>
      </c>
      <c r="C136" s="23">
        <f t="shared" si="3"/>
        <v>550</v>
      </c>
      <c r="D136" s="23">
        <v>3.76</v>
      </c>
      <c r="E136" s="23">
        <v>3.8079999999999998</v>
      </c>
      <c r="F136" s="23">
        <v>2.8079999999999998</v>
      </c>
      <c r="G136" s="23">
        <v>2.8010000000000002</v>
      </c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</row>
    <row r="137" spans="2:99" x14ac:dyDescent="0.15">
      <c r="B137" s="24">
        <v>6.4236111111111117E-3</v>
      </c>
      <c r="C137" s="23">
        <f t="shared" si="3"/>
        <v>555</v>
      </c>
      <c r="D137" s="23">
        <v>3.798</v>
      </c>
      <c r="E137" s="23">
        <v>3.831</v>
      </c>
      <c r="F137" s="23">
        <v>2.819</v>
      </c>
      <c r="G137" s="23">
        <v>2.8140000000000001</v>
      </c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  <c r="CA137" s="23"/>
      <c r="CB137" s="23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</row>
    <row r="138" spans="2:99" x14ac:dyDescent="0.15">
      <c r="B138" s="24">
        <v>6.4814814814814813E-3</v>
      </c>
      <c r="C138" s="23">
        <f t="shared" si="3"/>
        <v>560</v>
      </c>
      <c r="D138" s="23">
        <v>3.7970000000000002</v>
      </c>
      <c r="E138" s="23">
        <v>3.827</v>
      </c>
      <c r="F138" s="23">
        <v>2.8319999999999999</v>
      </c>
      <c r="G138" s="23">
        <v>2.8250000000000002</v>
      </c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  <c r="BP138" s="23"/>
      <c r="BQ138" s="23"/>
      <c r="BR138" s="23"/>
      <c r="BS138" s="23"/>
      <c r="BT138" s="23"/>
      <c r="BU138" s="23"/>
      <c r="BV138" s="23"/>
      <c r="BW138" s="23"/>
      <c r="BX138" s="23"/>
      <c r="BY138" s="23"/>
      <c r="BZ138" s="23"/>
      <c r="CA138" s="23"/>
      <c r="CB138" s="23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3"/>
      <c r="CP138" s="23"/>
      <c r="CQ138" s="23"/>
      <c r="CR138" s="23"/>
      <c r="CS138" s="23"/>
      <c r="CT138" s="23"/>
      <c r="CU138" s="23"/>
    </row>
    <row r="139" spans="2:99" x14ac:dyDescent="0.15">
      <c r="B139" s="24">
        <v>6.5393518518518517E-3</v>
      </c>
      <c r="C139" s="23">
        <f t="shared" si="3"/>
        <v>565</v>
      </c>
      <c r="D139" s="23">
        <v>3.8220000000000001</v>
      </c>
      <c r="E139" s="23">
        <v>3.8239999999999998</v>
      </c>
      <c r="F139" s="23">
        <v>2.8450000000000002</v>
      </c>
      <c r="G139" s="23">
        <v>2.8450000000000002</v>
      </c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  <c r="BP139" s="23"/>
      <c r="BQ139" s="23"/>
      <c r="BR139" s="23"/>
      <c r="BS139" s="23"/>
      <c r="BT139" s="23"/>
      <c r="BU139" s="23"/>
      <c r="BV139" s="23"/>
      <c r="BW139" s="23"/>
      <c r="BX139" s="23"/>
      <c r="BY139" s="23"/>
      <c r="BZ139" s="23"/>
      <c r="CA139" s="23"/>
      <c r="CB139" s="23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3"/>
      <c r="CP139" s="23"/>
      <c r="CQ139" s="23"/>
      <c r="CR139" s="23"/>
      <c r="CS139" s="23"/>
      <c r="CT139" s="23"/>
      <c r="CU139" s="23"/>
    </row>
    <row r="140" spans="2:99" x14ac:dyDescent="0.15">
      <c r="B140" s="24">
        <v>6.5972222222222222E-3</v>
      </c>
      <c r="C140" s="23">
        <f t="shared" si="3"/>
        <v>570</v>
      </c>
      <c r="D140" s="23">
        <v>3.8370000000000002</v>
      </c>
      <c r="E140" s="23">
        <v>3.8279999999999998</v>
      </c>
      <c r="F140" s="23">
        <v>2.8610000000000002</v>
      </c>
      <c r="G140" s="23">
        <v>2.8540000000000001</v>
      </c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  <c r="BP140" s="23"/>
      <c r="BQ140" s="23"/>
      <c r="BR140" s="23"/>
      <c r="BS140" s="23"/>
      <c r="BT140" s="23"/>
      <c r="BU140" s="23"/>
      <c r="BV140" s="23"/>
      <c r="BW140" s="23"/>
      <c r="BX140" s="23"/>
      <c r="BY140" s="23"/>
      <c r="BZ140" s="23"/>
      <c r="CA140" s="23"/>
      <c r="CB140" s="23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3"/>
      <c r="CP140" s="23"/>
      <c r="CQ140" s="23"/>
      <c r="CR140" s="23"/>
      <c r="CS140" s="23"/>
      <c r="CT140" s="23"/>
      <c r="CU140" s="23"/>
    </row>
    <row r="141" spans="2:99" x14ac:dyDescent="0.15">
      <c r="B141" s="24">
        <v>6.6550925925925935E-3</v>
      </c>
      <c r="C141" s="23">
        <f t="shared" si="3"/>
        <v>575</v>
      </c>
      <c r="D141" s="23">
        <v>3.819</v>
      </c>
      <c r="E141" s="23">
        <v>3.798</v>
      </c>
      <c r="F141" s="23">
        <v>2.867</v>
      </c>
      <c r="G141" s="23">
        <v>2.8570000000000002</v>
      </c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  <c r="BP141" s="23"/>
      <c r="BQ141" s="23"/>
      <c r="BR141" s="23"/>
      <c r="BS141" s="23"/>
      <c r="BT141" s="23"/>
      <c r="BU141" s="23"/>
      <c r="BV141" s="23"/>
      <c r="BW141" s="23"/>
      <c r="BX141" s="23"/>
      <c r="BY141" s="23"/>
      <c r="BZ141" s="23"/>
      <c r="CA141" s="23"/>
      <c r="CB141" s="23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3"/>
      <c r="CP141" s="23"/>
      <c r="CQ141" s="23"/>
      <c r="CR141" s="23"/>
      <c r="CS141" s="23"/>
      <c r="CT141" s="23"/>
      <c r="CU141" s="23"/>
    </row>
    <row r="142" spans="2:99" x14ac:dyDescent="0.15">
      <c r="B142" s="24">
        <v>6.7129629629629622E-3</v>
      </c>
      <c r="C142" s="23">
        <f t="shared" si="3"/>
        <v>580</v>
      </c>
      <c r="D142" s="23">
        <v>3.8279999999999998</v>
      </c>
      <c r="E142" s="23">
        <v>3.8340000000000001</v>
      </c>
      <c r="F142" s="23">
        <v>2.8740000000000001</v>
      </c>
      <c r="G142" s="23">
        <v>2.8679999999999999</v>
      </c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  <c r="BP142" s="23"/>
      <c r="BQ142" s="23"/>
      <c r="BR142" s="23"/>
      <c r="BS142" s="23"/>
      <c r="BT142" s="23"/>
      <c r="BU142" s="23"/>
      <c r="BV142" s="23"/>
      <c r="BW142" s="23"/>
      <c r="BX142" s="23"/>
      <c r="BY142" s="23"/>
      <c r="BZ142" s="23"/>
      <c r="CA142" s="23"/>
      <c r="CB142" s="23"/>
      <c r="CC142" s="23"/>
      <c r="CD142" s="23"/>
      <c r="CE142" s="23"/>
      <c r="CF142" s="23"/>
      <c r="CG142" s="23"/>
      <c r="CH142" s="23"/>
      <c r="CI142" s="23"/>
      <c r="CJ142" s="23"/>
      <c r="CK142" s="23"/>
      <c r="CL142" s="23"/>
      <c r="CM142" s="23"/>
      <c r="CN142" s="23"/>
      <c r="CO142" s="23"/>
      <c r="CP142" s="23"/>
      <c r="CQ142" s="23"/>
      <c r="CR142" s="23"/>
      <c r="CS142" s="23"/>
      <c r="CT142" s="23"/>
      <c r="CU142" s="23"/>
    </row>
    <row r="143" spans="2:99" x14ac:dyDescent="0.15">
      <c r="B143" s="24">
        <v>6.7708333333333336E-3</v>
      </c>
      <c r="C143" s="23">
        <f t="shared" si="3"/>
        <v>585</v>
      </c>
      <c r="D143" s="23">
        <v>3.8130000000000002</v>
      </c>
      <c r="E143" s="23">
        <v>3.8290000000000002</v>
      </c>
      <c r="F143" s="23">
        <v>2.8879999999999999</v>
      </c>
      <c r="G143" s="23">
        <v>2.8879999999999999</v>
      </c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23"/>
      <c r="BT143" s="23"/>
      <c r="BU143" s="23"/>
      <c r="BV143" s="23"/>
      <c r="BW143" s="23"/>
      <c r="BX143" s="23"/>
      <c r="BY143" s="23"/>
      <c r="BZ143" s="23"/>
      <c r="CA143" s="23"/>
      <c r="CB143" s="23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3"/>
      <c r="CP143" s="23"/>
      <c r="CQ143" s="23"/>
      <c r="CR143" s="23"/>
      <c r="CS143" s="23"/>
      <c r="CT143" s="23"/>
      <c r="CU143" s="23"/>
    </row>
    <row r="144" spans="2:99" x14ac:dyDescent="0.15">
      <c r="B144" s="24">
        <v>6.828703703703704E-3</v>
      </c>
      <c r="C144" s="23">
        <f t="shared" si="3"/>
        <v>590</v>
      </c>
      <c r="D144" s="23">
        <v>3.8330000000000002</v>
      </c>
      <c r="E144" s="23">
        <v>3.7759999999999998</v>
      </c>
      <c r="F144" s="23">
        <v>2.9</v>
      </c>
      <c r="G144" s="23">
        <v>2.899</v>
      </c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  <c r="BP144" s="23"/>
      <c r="BQ144" s="23"/>
      <c r="BR144" s="23"/>
      <c r="BS144" s="23"/>
      <c r="BT144" s="23"/>
      <c r="BU144" s="23"/>
      <c r="BV144" s="23"/>
      <c r="BW144" s="23"/>
      <c r="BX144" s="23"/>
      <c r="BY144" s="23"/>
      <c r="BZ144" s="23"/>
      <c r="CA144" s="23"/>
      <c r="CB144" s="23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3"/>
      <c r="CP144" s="23"/>
      <c r="CQ144" s="23"/>
      <c r="CR144" s="23"/>
      <c r="CS144" s="23"/>
      <c r="CT144" s="23"/>
      <c r="CU144" s="23"/>
    </row>
    <row r="145" spans="1:99" x14ac:dyDescent="0.15">
      <c r="B145" s="24">
        <v>6.8865740740740736E-3</v>
      </c>
      <c r="C145" s="23">
        <f t="shared" si="3"/>
        <v>595</v>
      </c>
      <c r="D145" s="23">
        <v>3.8330000000000002</v>
      </c>
      <c r="E145" s="23">
        <v>3.8010000000000002</v>
      </c>
      <c r="F145" s="23">
        <v>2.9060000000000001</v>
      </c>
      <c r="G145" s="23">
        <v>2.91</v>
      </c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  <c r="BP145" s="23"/>
      <c r="BQ145" s="23"/>
      <c r="BR145" s="23"/>
      <c r="BS145" s="23"/>
      <c r="BT145" s="23"/>
      <c r="BU145" s="23"/>
      <c r="BV145" s="23"/>
      <c r="BW145" s="23"/>
      <c r="BX145" s="23"/>
      <c r="BY145" s="23"/>
      <c r="BZ145" s="23"/>
      <c r="CA145" s="23"/>
      <c r="CB145" s="23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3"/>
      <c r="CP145" s="23"/>
      <c r="CQ145" s="23"/>
      <c r="CR145" s="23"/>
      <c r="CS145" s="23"/>
      <c r="CT145" s="23"/>
      <c r="CU145" s="23"/>
    </row>
    <row r="146" spans="1:99" x14ac:dyDescent="0.15">
      <c r="B146" s="24">
        <v>6.9444444444444441E-3</v>
      </c>
      <c r="C146" s="23">
        <f t="shared" si="3"/>
        <v>600</v>
      </c>
      <c r="D146" s="23">
        <v>3.806</v>
      </c>
      <c r="E146" s="23">
        <v>3.8170000000000002</v>
      </c>
      <c r="F146" s="23">
        <v>2.92</v>
      </c>
      <c r="G146" s="23">
        <v>2.919</v>
      </c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  <c r="BP146" s="23"/>
      <c r="BQ146" s="23"/>
      <c r="BR146" s="23"/>
      <c r="BS146" s="23"/>
      <c r="BT146" s="23"/>
      <c r="BU146" s="23"/>
      <c r="BV146" s="23"/>
      <c r="BW146" s="23"/>
      <c r="BX146" s="23"/>
      <c r="BY146" s="23"/>
      <c r="BZ146" s="23"/>
      <c r="CA146" s="23"/>
      <c r="CB146" s="23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3"/>
      <c r="CP146" s="23"/>
      <c r="CQ146" s="23"/>
      <c r="CR146" s="23"/>
      <c r="CS146" s="23"/>
      <c r="CT146" s="23"/>
      <c r="CU146" s="23"/>
    </row>
    <row r="148" spans="1:99" ht="14" x14ac:dyDescent="0.15">
      <c r="A148" s="22" t="s">
        <v>33</v>
      </c>
      <c r="B148" s="21"/>
    </row>
    <row r="150" spans="1:99" x14ac:dyDescent="0.15">
      <c r="B150" s="20"/>
      <c r="C150" s="19">
        <v>1</v>
      </c>
      <c r="D150" s="19">
        <v>2</v>
      </c>
      <c r="E150" s="19">
        <v>3</v>
      </c>
      <c r="F150" s="19">
        <v>4</v>
      </c>
      <c r="G150" s="19">
        <v>5</v>
      </c>
      <c r="H150" s="19">
        <v>6</v>
      </c>
      <c r="I150" s="19">
        <v>7</v>
      </c>
      <c r="J150" s="19">
        <v>8</v>
      </c>
      <c r="K150" s="19">
        <v>9</v>
      </c>
      <c r="L150" s="19">
        <v>10</v>
      </c>
      <c r="M150" s="19">
        <v>11</v>
      </c>
      <c r="N150" s="19">
        <v>12</v>
      </c>
    </row>
    <row r="151" spans="1:99" ht="14" x14ac:dyDescent="0.15">
      <c r="B151" s="51" t="s">
        <v>32</v>
      </c>
      <c r="C151" s="16">
        <v>432.12</v>
      </c>
      <c r="D151" s="16">
        <v>469.08</v>
      </c>
      <c r="E151" s="16">
        <v>192.24</v>
      </c>
      <c r="F151" s="16">
        <v>208.2</v>
      </c>
      <c r="G151" s="16" t="s">
        <v>21</v>
      </c>
      <c r="H151" s="16" t="s">
        <v>21</v>
      </c>
      <c r="I151" s="16" t="s">
        <v>21</v>
      </c>
      <c r="J151" s="16" t="s">
        <v>21</v>
      </c>
      <c r="K151" s="16" t="s">
        <v>21</v>
      </c>
      <c r="L151" s="16" t="s">
        <v>21</v>
      </c>
      <c r="M151" s="16" t="s">
        <v>21</v>
      </c>
      <c r="N151" s="16" t="s">
        <v>21</v>
      </c>
      <c r="O151" s="13" t="s">
        <v>24</v>
      </c>
    </row>
    <row r="152" spans="1:99" ht="24" x14ac:dyDescent="0.15">
      <c r="B152" s="52"/>
      <c r="C152" s="15">
        <v>0.997</v>
      </c>
      <c r="D152" s="15">
        <v>0.999</v>
      </c>
      <c r="E152" s="15">
        <v>0.97299999999999998</v>
      </c>
      <c r="F152" s="15">
        <v>0.98199999999999998</v>
      </c>
      <c r="G152" s="15" t="s">
        <v>21</v>
      </c>
      <c r="H152" s="15" t="s">
        <v>21</v>
      </c>
      <c r="I152" s="15" t="s">
        <v>21</v>
      </c>
      <c r="J152" s="15" t="s">
        <v>21</v>
      </c>
      <c r="K152" s="15" t="s">
        <v>21</v>
      </c>
      <c r="L152" s="15" t="s">
        <v>21</v>
      </c>
      <c r="M152" s="15" t="s">
        <v>21</v>
      </c>
      <c r="N152" s="15" t="s">
        <v>21</v>
      </c>
      <c r="O152" s="13" t="s">
        <v>23</v>
      </c>
    </row>
    <row r="153" spans="1:99" ht="24" x14ac:dyDescent="0.15">
      <c r="B153" s="52"/>
      <c r="C153" s="18">
        <v>1.2152777777777778E-3</v>
      </c>
      <c r="D153" s="18">
        <v>1.2152777777777778E-3</v>
      </c>
      <c r="E153" s="18">
        <v>4.2824074074074075E-3</v>
      </c>
      <c r="F153" s="18">
        <v>3.0671296296296297E-3</v>
      </c>
      <c r="G153" s="15" t="s">
        <v>21</v>
      </c>
      <c r="H153" s="15" t="s">
        <v>21</v>
      </c>
      <c r="I153" s="15" t="s">
        <v>21</v>
      </c>
      <c r="J153" s="15" t="s">
        <v>21</v>
      </c>
      <c r="K153" s="15" t="s">
        <v>21</v>
      </c>
      <c r="L153" s="15" t="s">
        <v>21</v>
      </c>
      <c r="M153" s="15" t="s">
        <v>21</v>
      </c>
      <c r="N153" s="15" t="s">
        <v>21</v>
      </c>
      <c r="O153" s="13" t="s">
        <v>22</v>
      </c>
    </row>
    <row r="154" spans="1:99" ht="14" x14ac:dyDescent="0.15">
      <c r="B154" s="53"/>
      <c r="C154" s="17">
        <v>1.7361111111111112E-4</v>
      </c>
      <c r="D154" s="17">
        <v>1.7361111111111112E-4</v>
      </c>
      <c r="E154" s="17">
        <v>6.7129629629629625E-4</v>
      </c>
      <c r="F154" s="17">
        <v>6.8287037037037025E-4</v>
      </c>
      <c r="G154" s="14" t="s">
        <v>21</v>
      </c>
      <c r="H154" s="14" t="s">
        <v>21</v>
      </c>
      <c r="I154" s="14" t="s">
        <v>21</v>
      </c>
      <c r="J154" s="14" t="s">
        <v>21</v>
      </c>
      <c r="K154" s="14" t="s">
        <v>21</v>
      </c>
      <c r="L154" s="14" t="s">
        <v>21</v>
      </c>
      <c r="M154" s="14" t="s">
        <v>21</v>
      </c>
      <c r="N154" s="14" t="s">
        <v>21</v>
      </c>
      <c r="O154" s="13" t="s">
        <v>20</v>
      </c>
    </row>
    <row r="155" spans="1:99" ht="14" x14ac:dyDescent="0.15">
      <c r="B155" s="51" t="s">
        <v>31</v>
      </c>
      <c r="C155" s="16" t="s">
        <v>21</v>
      </c>
      <c r="D155" s="16" t="s">
        <v>21</v>
      </c>
      <c r="E155" s="16" t="s">
        <v>21</v>
      </c>
      <c r="F155" s="16" t="s">
        <v>21</v>
      </c>
      <c r="G155" s="16" t="s">
        <v>21</v>
      </c>
      <c r="H155" s="16" t="s">
        <v>21</v>
      </c>
      <c r="I155" s="16" t="s">
        <v>21</v>
      </c>
      <c r="J155" s="16" t="s">
        <v>21</v>
      </c>
      <c r="K155" s="16" t="s">
        <v>21</v>
      </c>
      <c r="L155" s="16" t="s">
        <v>21</v>
      </c>
      <c r="M155" s="16" t="s">
        <v>21</v>
      </c>
      <c r="N155" s="16" t="s">
        <v>21</v>
      </c>
      <c r="O155" s="13" t="s">
        <v>24</v>
      </c>
    </row>
    <row r="156" spans="1:99" ht="24" x14ac:dyDescent="0.15">
      <c r="B156" s="52"/>
      <c r="C156" s="15" t="s">
        <v>21</v>
      </c>
      <c r="D156" s="15" t="s">
        <v>21</v>
      </c>
      <c r="E156" s="15" t="s">
        <v>21</v>
      </c>
      <c r="F156" s="15" t="s">
        <v>21</v>
      </c>
      <c r="G156" s="15" t="s">
        <v>21</v>
      </c>
      <c r="H156" s="15" t="s">
        <v>21</v>
      </c>
      <c r="I156" s="15" t="s">
        <v>21</v>
      </c>
      <c r="J156" s="15" t="s">
        <v>21</v>
      </c>
      <c r="K156" s="15" t="s">
        <v>21</v>
      </c>
      <c r="L156" s="15" t="s">
        <v>21</v>
      </c>
      <c r="M156" s="15" t="s">
        <v>21</v>
      </c>
      <c r="N156" s="15" t="s">
        <v>21</v>
      </c>
      <c r="O156" s="13" t="s">
        <v>23</v>
      </c>
    </row>
    <row r="157" spans="1:99" ht="24" x14ac:dyDescent="0.15">
      <c r="B157" s="52"/>
      <c r="C157" s="15" t="s">
        <v>21</v>
      </c>
      <c r="D157" s="15" t="s">
        <v>21</v>
      </c>
      <c r="E157" s="15" t="s">
        <v>21</v>
      </c>
      <c r="F157" s="15" t="s">
        <v>21</v>
      </c>
      <c r="G157" s="15" t="s">
        <v>21</v>
      </c>
      <c r="H157" s="15" t="s">
        <v>21</v>
      </c>
      <c r="I157" s="15" t="s">
        <v>21</v>
      </c>
      <c r="J157" s="15" t="s">
        <v>21</v>
      </c>
      <c r="K157" s="15" t="s">
        <v>21</v>
      </c>
      <c r="L157" s="15" t="s">
        <v>21</v>
      </c>
      <c r="M157" s="15" t="s">
        <v>21</v>
      </c>
      <c r="N157" s="15" t="s">
        <v>21</v>
      </c>
      <c r="O157" s="13" t="s">
        <v>22</v>
      </c>
    </row>
    <row r="158" spans="1:99" ht="14" x14ac:dyDescent="0.15">
      <c r="B158" s="53"/>
      <c r="C158" s="14" t="s">
        <v>21</v>
      </c>
      <c r="D158" s="14" t="s">
        <v>21</v>
      </c>
      <c r="E158" s="14" t="s">
        <v>21</v>
      </c>
      <c r="F158" s="14" t="s">
        <v>21</v>
      </c>
      <c r="G158" s="14" t="s">
        <v>21</v>
      </c>
      <c r="H158" s="14" t="s">
        <v>21</v>
      </c>
      <c r="I158" s="14" t="s">
        <v>21</v>
      </c>
      <c r="J158" s="14" t="s">
        <v>21</v>
      </c>
      <c r="K158" s="14" t="s">
        <v>21</v>
      </c>
      <c r="L158" s="14" t="s">
        <v>21</v>
      </c>
      <c r="M158" s="14" t="s">
        <v>21</v>
      </c>
      <c r="N158" s="14" t="s">
        <v>21</v>
      </c>
      <c r="O158" s="13" t="s">
        <v>20</v>
      </c>
    </row>
    <row r="159" spans="1:99" ht="14" x14ac:dyDescent="0.15">
      <c r="B159" s="51" t="s">
        <v>30</v>
      </c>
      <c r="C159" s="16" t="s">
        <v>21</v>
      </c>
      <c r="D159" s="16" t="s">
        <v>21</v>
      </c>
      <c r="E159" s="16" t="s">
        <v>21</v>
      </c>
      <c r="F159" s="16" t="s">
        <v>21</v>
      </c>
      <c r="G159" s="16" t="s">
        <v>21</v>
      </c>
      <c r="H159" s="16" t="s">
        <v>21</v>
      </c>
      <c r="I159" s="16" t="s">
        <v>21</v>
      </c>
      <c r="J159" s="16" t="s">
        <v>21</v>
      </c>
      <c r="K159" s="16" t="s">
        <v>21</v>
      </c>
      <c r="L159" s="16" t="s">
        <v>21</v>
      </c>
      <c r="M159" s="16" t="s">
        <v>21</v>
      </c>
      <c r="N159" s="16" t="s">
        <v>21</v>
      </c>
      <c r="O159" s="13" t="s">
        <v>24</v>
      </c>
    </row>
    <row r="160" spans="1:99" ht="24" x14ac:dyDescent="0.15">
      <c r="B160" s="52"/>
      <c r="C160" s="15" t="s">
        <v>21</v>
      </c>
      <c r="D160" s="15" t="s">
        <v>21</v>
      </c>
      <c r="E160" s="15" t="s">
        <v>21</v>
      </c>
      <c r="F160" s="15" t="s">
        <v>21</v>
      </c>
      <c r="G160" s="15" t="s">
        <v>21</v>
      </c>
      <c r="H160" s="15" t="s">
        <v>21</v>
      </c>
      <c r="I160" s="15" t="s">
        <v>21</v>
      </c>
      <c r="J160" s="15" t="s">
        <v>21</v>
      </c>
      <c r="K160" s="15" t="s">
        <v>21</v>
      </c>
      <c r="L160" s="15" t="s">
        <v>21</v>
      </c>
      <c r="M160" s="15" t="s">
        <v>21</v>
      </c>
      <c r="N160" s="15" t="s">
        <v>21</v>
      </c>
      <c r="O160" s="13" t="s">
        <v>23</v>
      </c>
    </row>
    <row r="161" spans="2:15" ht="24" x14ac:dyDescent="0.15">
      <c r="B161" s="52"/>
      <c r="C161" s="15" t="s">
        <v>21</v>
      </c>
      <c r="D161" s="15" t="s">
        <v>21</v>
      </c>
      <c r="E161" s="15" t="s">
        <v>21</v>
      </c>
      <c r="F161" s="15" t="s">
        <v>21</v>
      </c>
      <c r="G161" s="15" t="s">
        <v>21</v>
      </c>
      <c r="H161" s="15" t="s">
        <v>21</v>
      </c>
      <c r="I161" s="15" t="s">
        <v>21</v>
      </c>
      <c r="J161" s="15" t="s">
        <v>21</v>
      </c>
      <c r="K161" s="15" t="s">
        <v>21</v>
      </c>
      <c r="L161" s="15" t="s">
        <v>21</v>
      </c>
      <c r="M161" s="15" t="s">
        <v>21</v>
      </c>
      <c r="N161" s="15" t="s">
        <v>21</v>
      </c>
      <c r="O161" s="13" t="s">
        <v>22</v>
      </c>
    </row>
    <row r="162" spans="2:15" ht="14" x14ac:dyDescent="0.15">
      <c r="B162" s="53"/>
      <c r="C162" s="14" t="s">
        <v>21</v>
      </c>
      <c r="D162" s="14" t="s">
        <v>21</v>
      </c>
      <c r="E162" s="14" t="s">
        <v>21</v>
      </c>
      <c r="F162" s="14" t="s">
        <v>21</v>
      </c>
      <c r="G162" s="14" t="s">
        <v>21</v>
      </c>
      <c r="H162" s="14" t="s">
        <v>21</v>
      </c>
      <c r="I162" s="14" t="s">
        <v>21</v>
      </c>
      <c r="J162" s="14" t="s">
        <v>21</v>
      </c>
      <c r="K162" s="14" t="s">
        <v>21</v>
      </c>
      <c r="L162" s="14" t="s">
        <v>21</v>
      </c>
      <c r="M162" s="14" t="s">
        <v>21</v>
      </c>
      <c r="N162" s="14" t="s">
        <v>21</v>
      </c>
      <c r="O162" s="13" t="s">
        <v>20</v>
      </c>
    </row>
    <row r="163" spans="2:15" ht="14" x14ac:dyDescent="0.15">
      <c r="B163" s="51" t="s">
        <v>29</v>
      </c>
      <c r="C163" s="16" t="s">
        <v>21</v>
      </c>
      <c r="D163" s="16" t="s">
        <v>21</v>
      </c>
      <c r="E163" s="16" t="s">
        <v>21</v>
      </c>
      <c r="F163" s="16" t="s">
        <v>21</v>
      </c>
      <c r="G163" s="16" t="s">
        <v>21</v>
      </c>
      <c r="H163" s="16" t="s">
        <v>21</v>
      </c>
      <c r="I163" s="16" t="s">
        <v>21</v>
      </c>
      <c r="J163" s="16" t="s">
        <v>21</v>
      </c>
      <c r="K163" s="16" t="s">
        <v>21</v>
      </c>
      <c r="L163" s="16" t="s">
        <v>21</v>
      </c>
      <c r="M163" s="16" t="s">
        <v>21</v>
      </c>
      <c r="N163" s="16" t="s">
        <v>21</v>
      </c>
      <c r="O163" s="13" t="s">
        <v>24</v>
      </c>
    </row>
    <row r="164" spans="2:15" ht="24" x14ac:dyDescent="0.15">
      <c r="B164" s="52"/>
      <c r="C164" s="15" t="s">
        <v>21</v>
      </c>
      <c r="D164" s="15" t="s">
        <v>21</v>
      </c>
      <c r="E164" s="15" t="s">
        <v>21</v>
      </c>
      <c r="F164" s="15" t="s">
        <v>21</v>
      </c>
      <c r="G164" s="15" t="s">
        <v>21</v>
      </c>
      <c r="H164" s="15" t="s">
        <v>21</v>
      </c>
      <c r="I164" s="15" t="s">
        <v>21</v>
      </c>
      <c r="J164" s="15" t="s">
        <v>21</v>
      </c>
      <c r="K164" s="15" t="s">
        <v>21</v>
      </c>
      <c r="L164" s="15" t="s">
        <v>21</v>
      </c>
      <c r="M164" s="15" t="s">
        <v>21</v>
      </c>
      <c r="N164" s="15" t="s">
        <v>21</v>
      </c>
      <c r="O164" s="13" t="s">
        <v>23</v>
      </c>
    </row>
    <row r="165" spans="2:15" ht="24" x14ac:dyDescent="0.15">
      <c r="B165" s="52"/>
      <c r="C165" s="15" t="s">
        <v>21</v>
      </c>
      <c r="D165" s="15" t="s">
        <v>21</v>
      </c>
      <c r="E165" s="15" t="s">
        <v>21</v>
      </c>
      <c r="F165" s="15" t="s">
        <v>21</v>
      </c>
      <c r="G165" s="15" t="s">
        <v>21</v>
      </c>
      <c r="H165" s="15" t="s">
        <v>21</v>
      </c>
      <c r="I165" s="15" t="s">
        <v>21</v>
      </c>
      <c r="J165" s="15" t="s">
        <v>21</v>
      </c>
      <c r="K165" s="15" t="s">
        <v>21</v>
      </c>
      <c r="L165" s="15" t="s">
        <v>21</v>
      </c>
      <c r="M165" s="15" t="s">
        <v>21</v>
      </c>
      <c r="N165" s="15" t="s">
        <v>21</v>
      </c>
      <c r="O165" s="13" t="s">
        <v>22</v>
      </c>
    </row>
    <row r="166" spans="2:15" ht="14" x14ac:dyDescent="0.15">
      <c r="B166" s="53"/>
      <c r="C166" s="14" t="s">
        <v>21</v>
      </c>
      <c r="D166" s="14" t="s">
        <v>21</v>
      </c>
      <c r="E166" s="14" t="s">
        <v>21</v>
      </c>
      <c r="F166" s="14" t="s">
        <v>21</v>
      </c>
      <c r="G166" s="14" t="s">
        <v>21</v>
      </c>
      <c r="H166" s="14" t="s">
        <v>21</v>
      </c>
      <c r="I166" s="14" t="s">
        <v>21</v>
      </c>
      <c r="J166" s="14" t="s">
        <v>21</v>
      </c>
      <c r="K166" s="14" t="s">
        <v>21</v>
      </c>
      <c r="L166" s="14" t="s">
        <v>21</v>
      </c>
      <c r="M166" s="14" t="s">
        <v>21</v>
      </c>
      <c r="N166" s="14" t="s">
        <v>21</v>
      </c>
      <c r="O166" s="13" t="s">
        <v>20</v>
      </c>
    </row>
    <row r="167" spans="2:15" ht="14" x14ac:dyDescent="0.15">
      <c r="B167" s="51" t="s">
        <v>28</v>
      </c>
      <c r="C167" s="16" t="s">
        <v>21</v>
      </c>
      <c r="D167" s="16" t="s">
        <v>21</v>
      </c>
      <c r="E167" s="16" t="s">
        <v>21</v>
      </c>
      <c r="F167" s="16" t="s">
        <v>21</v>
      </c>
      <c r="G167" s="16" t="s">
        <v>21</v>
      </c>
      <c r="H167" s="16" t="s">
        <v>21</v>
      </c>
      <c r="I167" s="16" t="s">
        <v>21</v>
      </c>
      <c r="J167" s="16" t="s">
        <v>21</v>
      </c>
      <c r="K167" s="16" t="s">
        <v>21</v>
      </c>
      <c r="L167" s="16" t="s">
        <v>21</v>
      </c>
      <c r="M167" s="16" t="s">
        <v>21</v>
      </c>
      <c r="N167" s="16" t="s">
        <v>21</v>
      </c>
      <c r="O167" s="13" t="s">
        <v>24</v>
      </c>
    </row>
    <row r="168" spans="2:15" ht="24" x14ac:dyDescent="0.15">
      <c r="B168" s="52"/>
      <c r="C168" s="15" t="s">
        <v>21</v>
      </c>
      <c r="D168" s="15" t="s">
        <v>21</v>
      </c>
      <c r="E168" s="15" t="s">
        <v>21</v>
      </c>
      <c r="F168" s="15" t="s">
        <v>21</v>
      </c>
      <c r="G168" s="15" t="s">
        <v>21</v>
      </c>
      <c r="H168" s="15" t="s">
        <v>21</v>
      </c>
      <c r="I168" s="15" t="s">
        <v>21</v>
      </c>
      <c r="J168" s="15" t="s">
        <v>21</v>
      </c>
      <c r="K168" s="15" t="s">
        <v>21</v>
      </c>
      <c r="L168" s="15" t="s">
        <v>21</v>
      </c>
      <c r="M168" s="15" t="s">
        <v>21</v>
      </c>
      <c r="N168" s="15" t="s">
        <v>21</v>
      </c>
      <c r="O168" s="13" t="s">
        <v>23</v>
      </c>
    </row>
    <row r="169" spans="2:15" ht="24" x14ac:dyDescent="0.15">
      <c r="B169" s="52"/>
      <c r="C169" s="15" t="s">
        <v>21</v>
      </c>
      <c r="D169" s="15" t="s">
        <v>21</v>
      </c>
      <c r="E169" s="15" t="s">
        <v>21</v>
      </c>
      <c r="F169" s="15" t="s">
        <v>21</v>
      </c>
      <c r="G169" s="15" t="s">
        <v>21</v>
      </c>
      <c r="H169" s="15" t="s">
        <v>21</v>
      </c>
      <c r="I169" s="15" t="s">
        <v>21</v>
      </c>
      <c r="J169" s="15" t="s">
        <v>21</v>
      </c>
      <c r="K169" s="15" t="s">
        <v>21</v>
      </c>
      <c r="L169" s="15" t="s">
        <v>21</v>
      </c>
      <c r="M169" s="15" t="s">
        <v>21</v>
      </c>
      <c r="N169" s="15" t="s">
        <v>21</v>
      </c>
      <c r="O169" s="13" t="s">
        <v>22</v>
      </c>
    </row>
    <row r="170" spans="2:15" ht="14" x14ac:dyDescent="0.15">
      <c r="B170" s="53"/>
      <c r="C170" s="14" t="s">
        <v>21</v>
      </c>
      <c r="D170" s="14" t="s">
        <v>21</v>
      </c>
      <c r="E170" s="14" t="s">
        <v>21</v>
      </c>
      <c r="F170" s="14" t="s">
        <v>21</v>
      </c>
      <c r="G170" s="14" t="s">
        <v>21</v>
      </c>
      <c r="H170" s="14" t="s">
        <v>21</v>
      </c>
      <c r="I170" s="14" t="s">
        <v>21</v>
      </c>
      <c r="J170" s="14" t="s">
        <v>21</v>
      </c>
      <c r="K170" s="14" t="s">
        <v>21</v>
      </c>
      <c r="L170" s="14" t="s">
        <v>21</v>
      </c>
      <c r="M170" s="14" t="s">
        <v>21</v>
      </c>
      <c r="N170" s="14" t="s">
        <v>21</v>
      </c>
      <c r="O170" s="13" t="s">
        <v>20</v>
      </c>
    </row>
    <row r="171" spans="2:15" ht="14" x14ac:dyDescent="0.15">
      <c r="B171" s="51" t="s">
        <v>27</v>
      </c>
      <c r="C171" s="16" t="s">
        <v>21</v>
      </c>
      <c r="D171" s="16" t="s">
        <v>21</v>
      </c>
      <c r="E171" s="16" t="s">
        <v>21</v>
      </c>
      <c r="F171" s="16" t="s">
        <v>21</v>
      </c>
      <c r="G171" s="16" t="s">
        <v>21</v>
      </c>
      <c r="H171" s="16" t="s">
        <v>21</v>
      </c>
      <c r="I171" s="16" t="s">
        <v>21</v>
      </c>
      <c r="J171" s="16" t="s">
        <v>21</v>
      </c>
      <c r="K171" s="16" t="s">
        <v>21</v>
      </c>
      <c r="L171" s="16" t="s">
        <v>21</v>
      </c>
      <c r="M171" s="16" t="s">
        <v>21</v>
      </c>
      <c r="N171" s="16" t="s">
        <v>21</v>
      </c>
      <c r="O171" s="13" t="s">
        <v>24</v>
      </c>
    </row>
    <row r="172" spans="2:15" ht="24" x14ac:dyDescent="0.15">
      <c r="B172" s="52"/>
      <c r="C172" s="15" t="s">
        <v>21</v>
      </c>
      <c r="D172" s="15" t="s">
        <v>21</v>
      </c>
      <c r="E172" s="15" t="s">
        <v>21</v>
      </c>
      <c r="F172" s="15" t="s">
        <v>21</v>
      </c>
      <c r="G172" s="15" t="s">
        <v>21</v>
      </c>
      <c r="H172" s="15" t="s">
        <v>21</v>
      </c>
      <c r="I172" s="15" t="s">
        <v>21</v>
      </c>
      <c r="J172" s="15" t="s">
        <v>21</v>
      </c>
      <c r="K172" s="15" t="s">
        <v>21</v>
      </c>
      <c r="L172" s="15" t="s">
        <v>21</v>
      </c>
      <c r="M172" s="15" t="s">
        <v>21</v>
      </c>
      <c r="N172" s="15" t="s">
        <v>21</v>
      </c>
      <c r="O172" s="13" t="s">
        <v>23</v>
      </c>
    </row>
    <row r="173" spans="2:15" ht="24" x14ac:dyDescent="0.15">
      <c r="B173" s="52"/>
      <c r="C173" s="15" t="s">
        <v>21</v>
      </c>
      <c r="D173" s="15" t="s">
        <v>21</v>
      </c>
      <c r="E173" s="15" t="s">
        <v>21</v>
      </c>
      <c r="F173" s="15" t="s">
        <v>21</v>
      </c>
      <c r="G173" s="15" t="s">
        <v>21</v>
      </c>
      <c r="H173" s="15" t="s">
        <v>21</v>
      </c>
      <c r="I173" s="15" t="s">
        <v>21</v>
      </c>
      <c r="J173" s="15" t="s">
        <v>21</v>
      </c>
      <c r="K173" s="15" t="s">
        <v>21</v>
      </c>
      <c r="L173" s="15" t="s">
        <v>21</v>
      </c>
      <c r="M173" s="15" t="s">
        <v>21</v>
      </c>
      <c r="N173" s="15" t="s">
        <v>21</v>
      </c>
      <c r="O173" s="13" t="s">
        <v>22</v>
      </c>
    </row>
    <row r="174" spans="2:15" ht="14" x14ac:dyDescent="0.15">
      <c r="B174" s="53"/>
      <c r="C174" s="14" t="s">
        <v>21</v>
      </c>
      <c r="D174" s="14" t="s">
        <v>21</v>
      </c>
      <c r="E174" s="14" t="s">
        <v>21</v>
      </c>
      <c r="F174" s="14" t="s">
        <v>21</v>
      </c>
      <c r="G174" s="14" t="s">
        <v>21</v>
      </c>
      <c r="H174" s="14" t="s">
        <v>21</v>
      </c>
      <c r="I174" s="14" t="s">
        <v>21</v>
      </c>
      <c r="J174" s="14" t="s">
        <v>21</v>
      </c>
      <c r="K174" s="14" t="s">
        <v>21</v>
      </c>
      <c r="L174" s="14" t="s">
        <v>21</v>
      </c>
      <c r="M174" s="14" t="s">
        <v>21</v>
      </c>
      <c r="N174" s="14" t="s">
        <v>21</v>
      </c>
      <c r="O174" s="13" t="s">
        <v>20</v>
      </c>
    </row>
    <row r="175" spans="2:15" ht="14" x14ac:dyDescent="0.15">
      <c r="B175" s="51" t="s">
        <v>26</v>
      </c>
      <c r="C175" s="16" t="s">
        <v>21</v>
      </c>
      <c r="D175" s="16" t="s">
        <v>21</v>
      </c>
      <c r="E175" s="16" t="s">
        <v>21</v>
      </c>
      <c r="F175" s="16" t="s">
        <v>21</v>
      </c>
      <c r="G175" s="16" t="s">
        <v>21</v>
      </c>
      <c r="H175" s="16" t="s">
        <v>21</v>
      </c>
      <c r="I175" s="16" t="s">
        <v>21</v>
      </c>
      <c r="J175" s="16" t="s">
        <v>21</v>
      </c>
      <c r="K175" s="16" t="s">
        <v>21</v>
      </c>
      <c r="L175" s="16" t="s">
        <v>21</v>
      </c>
      <c r="M175" s="16" t="s">
        <v>21</v>
      </c>
      <c r="N175" s="16" t="s">
        <v>21</v>
      </c>
      <c r="O175" s="13" t="s">
        <v>24</v>
      </c>
    </row>
    <row r="176" spans="2:15" ht="24" x14ac:dyDescent="0.15">
      <c r="B176" s="52"/>
      <c r="C176" s="15" t="s">
        <v>21</v>
      </c>
      <c r="D176" s="15" t="s">
        <v>21</v>
      </c>
      <c r="E176" s="15" t="s">
        <v>21</v>
      </c>
      <c r="F176" s="15" t="s">
        <v>21</v>
      </c>
      <c r="G176" s="15" t="s">
        <v>21</v>
      </c>
      <c r="H176" s="15" t="s">
        <v>21</v>
      </c>
      <c r="I176" s="15" t="s">
        <v>21</v>
      </c>
      <c r="J176" s="15" t="s">
        <v>21</v>
      </c>
      <c r="K176" s="15" t="s">
        <v>21</v>
      </c>
      <c r="L176" s="15" t="s">
        <v>21</v>
      </c>
      <c r="M176" s="15" t="s">
        <v>21</v>
      </c>
      <c r="N176" s="15" t="s">
        <v>21</v>
      </c>
      <c r="O176" s="13" t="s">
        <v>23</v>
      </c>
    </row>
    <row r="177" spans="2:15" ht="24" x14ac:dyDescent="0.15">
      <c r="B177" s="52"/>
      <c r="C177" s="15" t="s">
        <v>21</v>
      </c>
      <c r="D177" s="15" t="s">
        <v>21</v>
      </c>
      <c r="E177" s="15" t="s">
        <v>21</v>
      </c>
      <c r="F177" s="15" t="s">
        <v>21</v>
      </c>
      <c r="G177" s="15" t="s">
        <v>21</v>
      </c>
      <c r="H177" s="15" t="s">
        <v>21</v>
      </c>
      <c r="I177" s="15" t="s">
        <v>21</v>
      </c>
      <c r="J177" s="15" t="s">
        <v>21</v>
      </c>
      <c r="K177" s="15" t="s">
        <v>21</v>
      </c>
      <c r="L177" s="15" t="s">
        <v>21</v>
      </c>
      <c r="M177" s="15" t="s">
        <v>21</v>
      </c>
      <c r="N177" s="15" t="s">
        <v>21</v>
      </c>
      <c r="O177" s="13" t="s">
        <v>22</v>
      </c>
    </row>
    <row r="178" spans="2:15" ht="14" x14ac:dyDescent="0.15">
      <c r="B178" s="53"/>
      <c r="C178" s="14" t="s">
        <v>21</v>
      </c>
      <c r="D178" s="14" t="s">
        <v>21</v>
      </c>
      <c r="E178" s="14" t="s">
        <v>21</v>
      </c>
      <c r="F178" s="14" t="s">
        <v>21</v>
      </c>
      <c r="G178" s="14" t="s">
        <v>21</v>
      </c>
      <c r="H178" s="14" t="s">
        <v>21</v>
      </c>
      <c r="I178" s="14" t="s">
        <v>21</v>
      </c>
      <c r="J178" s="14" t="s">
        <v>21</v>
      </c>
      <c r="K178" s="14" t="s">
        <v>21</v>
      </c>
      <c r="L178" s="14" t="s">
        <v>21</v>
      </c>
      <c r="M178" s="14" t="s">
        <v>21</v>
      </c>
      <c r="N178" s="14" t="s">
        <v>21</v>
      </c>
      <c r="O178" s="13" t="s">
        <v>20</v>
      </c>
    </row>
    <row r="179" spans="2:15" ht="14" x14ac:dyDescent="0.15">
      <c r="B179" s="51" t="s">
        <v>25</v>
      </c>
      <c r="C179" s="16" t="s">
        <v>21</v>
      </c>
      <c r="D179" s="16" t="s">
        <v>21</v>
      </c>
      <c r="E179" s="16" t="s">
        <v>21</v>
      </c>
      <c r="F179" s="16" t="s">
        <v>21</v>
      </c>
      <c r="G179" s="16" t="s">
        <v>21</v>
      </c>
      <c r="H179" s="16" t="s">
        <v>21</v>
      </c>
      <c r="I179" s="16" t="s">
        <v>21</v>
      </c>
      <c r="J179" s="16" t="s">
        <v>21</v>
      </c>
      <c r="K179" s="16" t="s">
        <v>21</v>
      </c>
      <c r="L179" s="16" t="s">
        <v>21</v>
      </c>
      <c r="M179" s="16" t="s">
        <v>21</v>
      </c>
      <c r="N179" s="16" t="s">
        <v>21</v>
      </c>
      <c r="O179" s="13" t="s">
        <v>24</v>
      </c>
    </row>
    <row r="180" spans="2:15" ht="24" x14ac:dyDescent="0.15">
      <c r="B180" s="52"/>
      <c r="C180" s="15" t="s">
        <v>21</v>
      </c>
      <c r="D180" s="15" t="s">
        <v>21</v>
      </c>
      <c r="E180" s="15" t="s">
        <v>21</v>
      </c>
      <c r="F180" s="15" t="s">
        <v>21</v>
      </c>
      <c r="G180" s="15" t="s">
        <v>21</v>
      </c>
      <c r="H180" s="15" t="s">
        <v>21</v>
      </c>
      <c r="I180" s="15" t="s">
        <v>21</v>
      </c>
      <c r="J180" s="15" t="s">
        <v>21</v>
      </c>
      <c r="K180" s="15" t="s">
        <v>21</v>
      </c>
      <c r="L180" s="15" t="s">
        <v>21</v>
      </c>
      <c r="M180" s="15" t="s">
        <v>21</v>
      </c>
      <c r="N180" s="15" t="s">
        <v>21</v>
      </c>
      <c r="O180" s="13" t="s">
        <v>23</v>
      </c>
    </row>
    <row r="181" spans="2:15" ht="24" x14ac:dyDescent="0.15">
      <c r="B181" s="52"/>
      <c r="C181" s="15" t="s">
        <v>21</v>
      </c>
      <c r="D181" s="15" t="s">
        <v>21</v>
      </c>
      <c r="E181" s="15" t="s">
        <v>21</v>
      </c>
      <c r="F181" s="15" t="s">
        <v>21</v>
      </c>
      <c r="G181" s="15" t="s">
        <v>21</v>
      </c>
      <c r="H181" s="15" t="s">
        <v>21</v>
      </c>
      <c r="I181" s="15" t="s">
        <v>21</v>
      </c>
      <c r="J181" s="15" t="s">
        <v>21</v>
      </c>
      <c r="K181" s="15" t="s">
        <v>21</v>
      </c>
      <c r="L181" s="15" t="s">
        <v>21</v>
      </c>
      <c r="M181" s="15" t="s">
        <v>21</v>
      </c>
      <c r="N181" s="15" t="s">
        <v>21</v>
      </c>
      <c r="O181" s="13" t="s">
        <v>22</v>
      </c>
    </row>
    <row r="182" spans="2:15" ht="14" x14ac:dyDescent="0.15">
      <c r="B182" s="53"/>
      <c r="C182" s="14" t="s">
        <v>21</v>
      </c>
      <c r="D182" s="14" t="s">
        <v>21</v>
      </c>
      <c r="E182" s="14" t="s">
        <v>21</v>
      </c>
      <c r="F182" s="14" t="s">
        <v>21</v>
      </c>
      <c r="G182" s="14" t="s">
        <v>21</v>
      </c>
      <c r="H182" s="14" t="s">
        <v>21</v>
      </c>
      <c r="I182" s="14" t="s">
        <v>21</v>
      </c>
      <c r="J182" s="14" t="s">
        <v>21</v>
      </c>
      <c r="K182" s="14" t="s">
        <v>21</v>
      </c>
      <c r="L182" s="14" t="s">
        <v>21</v>
      </c>
      <c r="M182" s="14" t="s">
        <v>21</v>
      </c>
      <c r="N182" s="14" t="s">
        <v>21</v>
      </c>
      <c r="O182" s="13" t="s">
        <v>20</v>
      </c>
    </row>
  </sheetData>
  <mergeCells count="10">
    <mergeCell ref="D25:E25"/>
    <mergeCell ref="F25:G25"/>
    <mergeCell ref="B175:B178"/>
    <mergeCell ref="B179:B182"/>
    <mergeCell ref="B151:B154"/>
    <mergeCell ref="B155:B158"/>
    <mergeCell ref="B159:B162"/>
    <mergeCell ref="B163:B166"/>
    <mergeCell ref="B167:B170"/>
    <mergeCell ref="B171:B174"/>
  </mergeCells>
  <pageMargins left="0.78740157499999996" right="0.78740157499999996" top="0.984251969" bottom="0.984251969" header="0.5" footer="0.5"/>
  <pageSetup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C6C29-BA57-6A40-9566-65401D27FCE3}">
  <dimension ref="A2:CU182"/>
  <sheetViews>
    <sheetView topLeftCell="J1" workbookViewId="0">
      <selection activeCell="V23" sqref="V23"/>
    </sheetView>
  </sheetViews>
  <sheetFormatPr baseColWidth="10" defaultColWidth="9.1640625" defaultRowHeight="13" x14ac:dyDescent="0.15"/>
  <cols>
    <col min="1" max="1" width="20.6640625" style="27" customWidth="1"/>
    <col min="2" max="2" width="12.6640625" style="27" customWidth="1"/>
    <col min="3" max="16384" width="9.1640625" style="27"/>
  </cols>
  <sheetData>
    <row r="2" spans="1:2" x14ac:dyDescent="0.15">
      <c r="A2" s="27" t="s">
        <v>152</v>
      </c>
      <c r="B2" s="27" t="s">
        <v>151</v>
      </c>
    </row>
    <row r="4" spans="1:2" x14ac:dyDescent="0.15">
      <c r="A4" s="27" t="s">
        <v>150</v>
      </c>
    </row>
    <row r="5" spans="1:2" x14ac:dyDescent="0.15">
      <c r="A5" s="27" t="s">
        <v>149</v>
      </c>
    </row>
    <row r="6" spans="1:2" x14ac:dyDescent="0.15">
      <c r="A6" s="27" t="s">
        <v>148</v>
      </c>
      <c r="B6" s="27" t="s">
        <v>147</v>
      </c>
    </row>
    <row r="7" spans="1:2" x14ac:dyDescent="0.15">
      <c r="A7" s="27" t="s">
        <v>146</v>
      </c>
      <c r="B7" s="41">
        <v>44147</v>
      </c>
    </row>
    <row r="8" spans="1:2" x14ac:dyDescent="0.15">
      <c r="A8" s="27" t="s">
        <v>127</v>
      </c>
      <c r="B8" s="40">
        <v>0.79628472222222213</v>
      </c>
    </row>
    <row r="9" spans="1:2" x14ac:dyDescent="0.15">
      <c r="A9" s="27" t="s">
        <v>145</v>
      </c>
      <c r="B9" s="27" t="s">
        <v>144</v>
      </c>
    </row>
    <row r="10" spans="1:2" x14ac:dyDescent="0.15">
      <c r="A10" s="27" t="s">
        <v>143</v>
      </c>
      <c r="B10" s="27" t="s">
        <v>142</v>
      </c>
    </row>
    <row r="11" spans="1:2" x14ac:dyDescent="0.15">
      <c r="A11" s="27" t="s">
        <v>141</v>
      </c>
      <c r="B11" s="27" t="s">
        <v>140</v>
      </c>
    </row>
    <row r="13" spans="1:2" ht="14" x14ac:dyDescent="0.15">
      <c r="A13" s="37" t="s">
        <v>139</v>
      </c>
      <c r="B13" s="36"/>
    </row>
    <row r="14" spans="1:2" x14ac:dyDescent="0.15">
      <c r="A14" s="27" t="s">
        <v>138</v>
      </c>
      <c r="B14" s="27" t="s">
        <v>158</v>
      </c>
    </row>
    <row r="15" spans="1:2" x14ac:dyDescent="0.15">
      <c r="A15" s="27" t="s">
        <v>136</v>
      </c>
    </row>
    <row r="16" spans="1:2" x14ac:dyDescent="0.15">
      <c r="A16" s="27" t="s">
        <v>135</v>
      </c>
      <c r="B16" s="27" t="s">
        <v>134</v>
      </c>
    </row>
    <row r="17" spans="1:99" x14ac:dyDescent="0.15">
      <c r="A17" s="27" t="s">
        <v>133</v>
      </c>
      <c r="B17" s="27" t="s">
        <v>132</v>
      </c>
    </row>
    <row r="18" spans="1:99" x14ac:dyDescent="0.15">
      <c r="B18" s="27" t="s">
        <v>195</v>
      </c>
    </row>
    <row r="19" spans="1:99" x14ac:dyDescent="0.15">
      <c r="B19" s="27" t="s">
        <v>193</v>
      </c>
    </row>
    <row r="20" spans="1:99" x14ac:dyDescent="0.15">
      <c r="B20" s="27" t="s">
        <v>129</v>
      </c>
    </row>
    <row r="21" spans="1:99" x14ac:dyDescent="0.15">
      <c r="A21" s="27" t="s">
        <v>128</v>
      </c>
    </row>
    <row r="23" spans="1:99" x14ac:dyDescent="0.15">
      <c r="A23" s="37">
        <v>420</v>
      </c>
      <c r="B23" s="36"/>
      <c r="U23" s="27">
        <f>AVERAGE(T24:U24)</f>
        <v>1.6985194805194809E-2</v>
      </c>
      <c r="W23" s="27">
        <f>AVERAGE(V24:W24)</f>
        <v>8.2648051948051946E-3</v>
      </c>
    </row>
    <row r="24" spans="1:99" x14ac:dyDescent="0.15">
      <c r="T24" s="27">
        <f>SLOPE(T26:T46,$S$26:$S$46)</f>
        <v>1.7048311688311692E-2</v>
      </c>
      <c r="U24" s="27">
        <f>SLOPE(U26:U46,$S$26:$S$46)</f>
        <v>1.6922077922077922E-2</v>
      </c>
      <c r="V24" s="27">
        <f>SLOPE(V26:V46,$S$26:$S$46)</f>
        <v>8.0192207792207787E-3</v>
      </c>
      <c r="W24" s="27">
        <f>SLOPE(W26:W46,$S$26:$S$46)</f>
        <v>8.5103896103896105E-3</v>
      </c>
    </row>
    <row r="25" spans="1:99" ht="14" x14ac:dyDescent="0.15">
      <c r="B25" s="34" t="s">
        <v>127</v>
      </c>
      <c r="C25" s="34" t="s">
        <v>192</v>
      </c>
      <c r="D25" s="34" t="s">
        <v>156</v>
      </c>
      <c r="E25" s="34" t="s">
        <v>155</v>
      </c>
      <c r="F25" s="34" t="s">
        <v>154</v>
      </c>
      <c r="G25" s="34" t="s">
        <v>153</v>
      </c>
      <c r="H25" s="34" t="s">
        <v>125</v>
      </c>
      <c r="I25" s="34" t="s">
        <v>124</v>
      </c>
      <c r="J25" s="34" t="s">
        <v>123</v>
      </c>
      <c r="K25" s="34" t="s">
        <v>122</v>
      </c>
      <c r="L25" s="34" t="s">
        <v>121</v>
      </c>
      <c r="M25" s="34" t="s">
        <v>120</v>
      </c>
      <c r="N25" s="34" t="s">
        <v>119</v>
      </c>
      <c r="O25" s="34" t="s">
        <v>118</v>
      </c>
      <c r="P25" s="34" t="s">
        <v>117</v>
      </c>
      <c r="Q25" s="34" t="s">
        <v>116</v>
      </c>
      <c r="R25" s="34" t="s">
        <v>115</v>
      </c>
      <c r="S25" s="34" t="s">
        <v>114</v>
      </c>
      <c r="T25" s="57" t="s">
        <v>6</v>
      </c>
      <c r="U25" s="58"/>
      <c r="V25" s="57" t="s">
        <v>7</v>
      </c>
      <c r="W25" s="58"/>
      <c r="X25" s="34" t="s">
        <v>109</v>
      </c>
      <c r="Y25" s="34" t="s">
        <v>108</v>
      </c>
      <c r="Z25" s="34" t="s">
        <v>107</v>
      </c>
      <c r="AA25" s="34" t="s">
        <v>106</v>
      </c>
      <c r="AB25" s="34" t="s">
        <v>105</v>
      </c>
      <c r="AC25" s="34" t="s">
        <v>104</v>
      </c>
      <c r="AD25" s="34" t="s">
        <v>103</v>
      </c>
      <c r="AE25" s="34" t="s">
        <v>102</v>
      </c>
      <c r="AF25" s="34" t="s">
        <v>101</v>
      </c>
      <c r="AG25" s="34" t="s">
        <v>100</v>
      </c>
      <c r="AH25" s="34" t="s">
        <v>99</v>
      </c>
      <c r="AI25" s="34" t="s">
        <v>98</v>
      </c>
      <c r="AJ25" s="34" t="s">
        <v>97</v>
      </c>
      <c r="AK25" s="34" t="s">
        <v>96</v>
      </c>
      <c r="AL25" s="34" t="s">
        <v>95</v>
      </c>
      <c r="AM25" s="34" t="s">
        <v>94</v>
      </c>
      <c r="AN25" s="34" t="s">
        <v>93</v>
      </c>
      <c r="AO25" s="34" t="s">
        <v>92</v>
      </c>
      <c r="AP25" s="34" t="s">
        <v>91</v>
      </c>
      <c r="AQ25" s="34" t="s">
        <v>90</v>
      </c>
      <c r="AR25" s="34" t="s">
        <v>89</v>
      </c>
      <c r="AS25" s="34" t="s">
        <v>88</v>
      </c>
      <c r="AT25" s="34" t="s">
        <v>87</v>
      </c>
      <c r="AU25" s="34" t="s">
        <v>86</v>
      </c>
      <c r="AV25" s="34" t="s">
        <v>85</v>
      </c>
      <c r="AW25" s="34" t="s">
        <v>84</v>
      </c>
      <c r="AX25" s="34" t="s">
        <v>83</v>
      </c>
      <c r="AY25" s="34" t="s">
        <v>82</v>
      </c>
      <c r="AZ25" s="34" t="s">
        <v>81</v>
      </c>
      <c r="BA25" s="34" t="s">
        <v>80</v>
      </c>
      <c r="BB25" s="34" t="s">
        <v>79</v>
      </c>
      <c r="BC25" s="34" t="s">
        <v>78</v>
      </c>
      <c r="BD25" s="34" t="s">
        <v>77</v>
      </c>
      <c r="BE25" s="34" t="s">
        <v>76</v>
      </c>
      <c r="BF25" s="34" t="s">
        <v>75</v>
      </c>
      <c r="BG25" s="34" t="s">
        <v>74</v>
      </c>
      <c r="BH25" s="34" t="s">
        <v>73</v>
      </c>
      <c r="BI25" s="34" t="s">
        <v>72</v>
      </c>
      <c r="BJ25" s="34" t="s">
        <v>71</v>
      </c>
      <c r="BK25" s="34" t="s">
        <v>70</v>
      </c>
      <c r="BL25" s="34" t="s">
        <v>69</v>
      </c>
      <c r="BM25" s="34" t="s">
        <v>68</v>
      </c>
      <c r="BN25" s="34" t="s">
        <v>67</v>
      </c>
      <c r="BO25" s="34" t="s">
        <v>66</v>
      </c>
      <c r="BP25" s="34" t="s">
        <v>65</v>
      </c>
      <c r="BQ25" s="34" t="s">
        <v>64</v>
      </c>
      <c r="BR25" s="34" t="s">
        <v>63</v>
      </c>
      <c r="BS25" s="34" t="s">
        <v>62</v>
      </c>
      <c r="BT25" s="34" t="s">
        <v>61</v>
      </c>
      <c r="BU25" s="34" t="s">
        <v>60</v>
      </c>
      <c r="BV25" s="34" t="s">
        <v>59</v>
      </c>
      <c r="BW25" s="34" t="s">
        <v>58</v>
      </c>
      <c r="BX25" s="34" t="s">
        <v>57</v>
      </c>
      <c r="BY25" s="34" t="s">
        <v>56</v>
      </c>
      <c r="BZ25" s="34" t="s">
        <v>55</v>
      </c>
      <c r="CA25" s="34" t="s">
        <v>54</v>
      </c>
      <c r="CB25" s="34" t="s">
        <v>53</v>
      </c>
      <c r="CC25" s="34" t="s">
        <v>52</v>
      </c>
      <c r="CD25" s="34" t="s">
        <v>51</v>
      </c>
      <c r="CE25" s="34" t="s">
        <v>50</v>
      </c>
      <c r="CF25" s="34" t="s">
        <v>49</v>
      </c>
      <c r="CG25" s="34" t="s">
        <v>48</v>
      </c>
      <c r="CH25" s="34" t="s">
        <v>47</v>
      </c>
      <c r="CI25" s="34" t="s">
        <v>46</v>
      </c>
      <c r="CJ25" s="34" t="s">
        <v>45</v>
      </c>
      <c r="CK25" s="34" t="s">
        <v>44</v>
      </c>
      <c r="CL25" s="34" t="s">
        <v>43</v>
      </c>
      <c r="CM25" s="34" t="s">
        <v>42</v>
      </c>
      <c r="CN25" s="34" t="s">
        <v>41</v>
      </c>
      <c r="CO25" s="34" t="s">
        <v>40</v>
      </c>
      <c r="CP25" s="34" t="s">
        <v>39</v>
      </c>
      <c r="CQ25" s="34" t="s">
        <v>38</v>
      </c>
      <c r="CR25" s="34" t="s">
        <v>37</v>
      </c>
      <c r="CS25" s="34" t="s">
        <v>36</v>
      </c>
      <c r="CT25" s="34" t="s">
        <v>35</v>
      </c>
      <c r="CU25" s="34" t="s">
        <v>34</v>
      </c>
    </row>
    <row r="26" spans="1:99" x14ac:dyDescent="0.15">
      <c r="B26" s="39">
        <v>0</v>
      </c>
      <c r="C26" s="38">
        <v>0</v>
      </c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23">
        <v>0</v>
      </c>
      <c r="T26" s="38">
        <v>0.312</v>
      </c>
      <c r="U26" s="38">
        <v>0.246</v>
      </c>
      <c r="V26" s="38">
        <v>0.11799999999999999</v>
      </c>
      <c r="W26" s="38">
        <v>0.109</v>
      </c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</row>
    <row r="27" spans="1:99" x14ac:dyDescent="0.15">
      <c r="B27" s="39">
        <v>5.7870370370370366E-5</v>
      </c>
      <c r="C27" s="38">
        <v>0</v>
      </c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23">
        <f t="shared" ref="S27:S58" si="0">S26+5</f>
        <v>5</v>
      </c>
      <c r="T27" s="38">
        <v>0.40699999999999997</v>
      </c>
      <c r="U27" s="38">
        <v>0.33600000000000002</v>
      </c>
      <c r="V27" s="38">
        <v>0.158</v>
      </c>
      <c r="W27" s="38">
        <v>0.153</v>
      </c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  <c r="BQ27" s="38"/>
      <c r="BR27" s="38"/>
      <c r="BS27" s="38"/>
      <c r="BT27" s="38"/>
      <c r="BU27" s="38"/>
      <c r="BV27" s="38"/>
      <c r="BW27" s="38"/>
      <c r="BX27" s="38"/>
      <c r="BY27" s="38"/>
      <c r="BZ27" s="38"/>
      <c r="CA27" s="38"/>
      <c r="CB27" s="38"/>
      <c r="CC27" s="38"/>
      <c r="CD27" s="38"/>
      <c r="CE27" s="38"/>
      <c r="CF27" s="38"/>
      <c r="CG27" s="38"/>
      <c r="CH27" s="38"/>
      <c r="CI27" s="38"/>
      <c r="CJ27" s="38"/>
      <c r="CK27" s="38"/>
      <c r="CL27" s="38"/>
      <c r="CM27" s="38"/>
      <c r="CN27" s="38"/>
      <c r="CO27" s="38"/>
      <c r="CP27" s="38"/>
      <c r="CQ27" s="38"/>
      <c r="CR27" s="38"/>
      <c r="CS27" s="38"/>
      <c r="CT27" s="38"/>
      <c r="CU27" s="38"/>
    </row>
    <row r="28" spans="1:99" x14ac:dyDescent="0.15">
      <c r="B28" s="39">
        <v>1.1574074074074073E-4</v>
      </c>
      <c r="C28" s="38">
        <v>0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23">
        <f t="shared" si="0"/>
        <v>10</v>
      </c>
      <c r="T28" s="38">
        <v>0.501</v>
      </c>
      <c r="U28" s="38">
        <v>0.42599999999999999</v>
      </c>
      <c r="V28" s="38">
        <v>0.19900000000000001</v>
      </c>
      <c r="W28" s="38">
        <v>0.19700000000000001</v>
      </c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  <c r="CM28" s="38"/>
      <c r="CN28" s="38"/>
      <c r="CO28" s="38"/>
      <c r="CP28" s="38"/>
      <c r="CQ28" s="38"/>
      <c r="CR28" s="38"/>
      <c r="CS28" s="38"/>
      <c r="CT28" s="38"/>
      <c r="CU28" s="38"/>
    </row>
    <row r="29" spans="1:99" x14ac:dyDescent="0.15">
      <c r="B29" s="39">
        <v>1.7361111111111112E-4</v>
      </c>
      <c r="C29" s="38">
        <v>0</v>
      </c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23">
        <f t="shared" si="0"/>
        <v>15</v>
      </c>
      <c r="T29" s="38">
        <v>0.59399999999999997</v>
      </c>
      <c r="U29" s="38">
        <v>0.51600000000000001</v>
      </c>
      <c r="V29" s="38">
        <v>0.23899999999999999</v>
      </c>
      <c r="W29" s="38">
        <v>0.24099999999999999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38"/>
      <c r="CE29" s="38"/>
      <c r="CF29" s="38"/>
      <c r="CG29" s="38"/>
      <c r="CH29" s="38"/>
      <c r="CI29" s="38"/>
      <c r="CJ29" s="38"/>
      <c r="CK29" s="38"/>
      <c r="CL29" s="38"/>
      <c r="CM29" s="38"/>
      <c r="CN29" s="38"/>
      <c r="CO29" s="38"/>
      <c r="CP29" s="38"/>
      <c r="CQ29" s="38"/>
      <c r="CR29" s="38"/>
      <c r="CS29" s="38"/>
      <c r="CT29" s="38"/>
      <c r="CU29" s="38"/>
    </row>
    <row r="30" spans="1:99" x14ac:dyDescent="0.15">
      <c r="B30" s="39">
        <v>2.3148148148148146E-4</v>
      </c>
      <c r="C30" s="38">
        <v>0</v>
      </c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23">
        <f t="shared" si="0"/>
        <v>20</v>
      </c>
      <c r="T30" s="38">
        <v>0.68500000000000005</v>
      </c>
      <c r="U30" s="38">
        <v>0.60499999999999998</v>
      </c>
      <c r="V30" s="38">
        <v>0.27800000000000002</v>
      </c>
      <c r="W30" s="38">
        <v>0.28599999999999998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38"/>
    </row>
    <row r="31" spans="1:99" x14ac:dyDescent="0.15">
      <c r="B31" s="39">
        <v>2.8935185185185189E-4</v>
      </c>
      <c r="C31" s="38">
        <v>0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23">
        <f t="shared" si="0"/>
        <v>25</v>
      </c>
      <c r="T31" s="38">
        <v>0.77600000000000002</v>
      </c>
      <c r="U31" s="38">
        <v>0.69399999999999995</v>
      </c>
      <c r="V31" s="38">
        <v>0.318</v>
      </c>
      <c r="W31" s="38">
        <v>0.33100000000000002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</row>
    <row r="32" spans="1:99" x14ac:dyDescent="0.15">
      <c r="B32" s="39">
        <v>3.4722222222222224E-4</v>
      </c>
      <c r="C32" s="38">
        <v>0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23">
        <f t="shared" si="0"/>
        <v>30</v>
      </c>
      <c r="T32" s="38">
        <v>0.86699999999999999</v>
      </c>
      <c r="U32" s="38">
        <v>0.78100000000000003</v>
      </c>
      <c r="V32" s="38">
        <v>0.35799999999999998</v>
      </c>
      <c r="W32" s="38">
        <v>0.375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</row>
    <row r="33" spans="2:99" x14ac:dyDescent="0.15">
      <c r="B33" s="39">
        <v>4.0509259259259258E-4</v>
      </c>
      <c r="C33" s="38">
        <v>0</v>
      </c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23">
        <f t="shared" si="0"/>
        <v>35</v>
      </c>
      <c r="T33" s="38">
        <v>0.95599999999999996</v>
      </c>
      <c r="U33" s="38">
        <v>0.86799999999999999</v>
      </c>
      <c r="V33" s="38">
        <v>0.39800000000000002</v>
      </c>
      <c r="W33" s="38">
        <v>0.41799999999999998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38"/>
      <c r="BW33" s="38"/>
      <c r="BX33" s="38"/>
      <c r="BY33" s="38"/>
      <c r="BZ33" s="38"/>
      <c r="CA33" s="38"/>
      <c r="CB33" s="38"/>
      <c r="CC33" s="38"/>
      <c r="CD33" s="38"/>
      <c r="CE33" s="38"/>
      <c r="CF33" s="38"/>
      <c r="CG33" s="38"/>
      <c r="CH33" s="38"/>
      <c r="CI33" s="38"/>
      <c r="CJ33" s="38"/>
      <c r="CK33" s="38"/>
      <c r="CL33" s="38"/>
      <c r="CM33" s="38"/>
      <c r="CN33" s="38"/>
      <c r="CO33" s="38"/>
      <c r="CP33" s="38"/>
      <c r="CQ33" s="38"/>
      <c r="CR33" s="38"/>
      <c r="CS33" s="38"/>
      <c r="CT33" s="38"/>
      <c r="CU33" s="38"/>
    </row>
    <row r="34" spans="2:99" x14ac:dyDescent="0.15">
      <c r="B34" s="39">
        <v>4.6296296296296293E-4</v>
      </c>
      <c r="C34" s="38">
        <v>0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23">
        <f t="shared" si="0"/>
        <v>40</v>
      </c>
      <c r="T34" s="38">
        <v>1.044</v>
      </c>
      <c r="U34" s="38">
        <v>0.95499999999999996</v>
      </c>
      <c r="V34" s="38">
        <v>0.438</v>
      </c>
      <c r="W34" s="38">
        <v>0.46</v>
      </c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38"/>
      <c r="BO34" s="38"/>
      <c r="BP34" s="38"/>
      <c r="BQ34" s="38"/>
      <c r="BR34" s="38"/>
      <c r="BS34" s="38"/>
      <c r="BT34" s="38"/>
      <c r="BU34" s="38"/>
      <c r="BV34" s="38"/>
      <c r="BW34" s="38"/>
      <c r="BX34" s="38"/>
      <c r="BY34" s="38"/>
      <c r="BZ34" s="38"/>
      <c r="CA34" s="38"/>
      <c r="CB34" s="38"/>
      <c r="CC34" s="38"/>
      <c r="CD34" s="38"/>
      <c r="CE34" s="38"/>
      <c r="CF34" s="38"/>
      <c r="CG34" s="38"/>
      <c r="CH34" s="38"/>
      <c r="CI34" s="38"/>
      <c r="CJ34" s="38"/>
      <c r="CK34" s="38"/>
      <c r="CL34" s="38"/>
      <c r="CM34" s="38"/>
      <c r="CN34" s="38"/>
      <c r="CO34" s="38"/>
      <c r="CP34" s="38"/>
      <c r="CQ34" s="38"/>
      <c r="CR34" s="38"/>
      <c r="CS34" s="38"/>
      <c r="CT34" s="38"/>
      <c r="CU34" s="38"/>
    </row>
    <row r="35" spans="2:99" x14ac:dyDescent="0.15">
      <c r="B35" s="39">
        <v>5.2083333333333333E-4</v>
      </c>
      <c r="C35" s="38">
        <v>0</v>
      </c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23">
        <f t="shared" si="0"/>
        <v>45</v>
      </c>
      <c r="T35" s="38">
        <v>1.1299999999999999</v>
      </c>
      <c r="U35" s="38">
        <v>1.04</v>
      </c>
      <c r="V35" s="38">
        <v>0.47899999999999998</v>
      </c>
      <c r="W35" s="38">
        <v>0.501</v>
      </c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38"/>
      <c r="BO35" s="38"/>
      <c r="BP35" s="38"/>
      <c r="BQ35" s="38"/>
      <c r="BR35" s="38"/>
      <c r="BS35" s="38"/>
      <c r="BT35" s="38"/>
      <c r="BU35" s="38"/>
      <c r="BV35" s="38"/>
      <c r="BW35" s="38"/>
      <c r="BX35" s="38"/>
      <c r="BY35" s="38"/>
      <c r="BZ35" s="38"/>
      <c r="CA35" s="38"/>
      <c r="CB35" s="38"/>
      <c r="CC35" s="38"/>
      <c r="CD35" s="38"/>
      <c r="CE35" s="38"/>
      <c r="CF35" s="38"/>
      <c r="CG35" s="38"/>
      <c r="CH35" s="38"/>
      <c r="CI35" s="38"/>
      <c r="CJ35" s="38"/>
      <c r="CK35" s="38"/>
      <c r="CL35" s="38"/>
      <c r="CM35" s="38"/>
      <c r="CN35" s="38"/>
      <c r="CO35" s="38"/>
      <c r="CP35" s="38"/>
      <c r="CQ35" s="38"/>
      <c r="CR35" s="38"/>
      <c r="CS35" s="38"/>
      <c r="CT35" s="38"/>
      <c r="CU35" s="38"/>
    </row>
    <row r="36" spans="2:99" x14ac:dyDescent="0.15">
      <c r="B36" s="39">
        <v>5.7870370370370378E-4</v>
      </c>
      <c r="C36" s="38">
        <v>0</v>
      </c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23">
        <f t="shared" si="0"/>
        <v>50</v>
      </c>
      <c r="T36" s="38">
        <v>1.216</v>
      </c>
      <c r="U36" s="38">
        <v>1.125</v>
      </c>
      <c r="V36" s="38">
        <v>0.51900000000000002</v>
      </c>
      <c r="W36" s="38">
        <v>0.54200000000000004</v>
      </c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  <c r="BM36" s="38"/>
      <c r="BN36" s="38"/>
      <c r="BO36" s="38"/>
      <c r="BP36" s="38"/>
      <c r="BQ36" s="38"/>
      <c r="BR36" s="38"/>
      <c r="BS36" s="38"/>
      <c r="BT36" s="38"/>
      <c r="BU36" s="38"/>
      <c r="BV36" s="38"/>
      <c r="BW36" s="38"/>
      <c r="BX36" s="38"/>
      <c r="BY36" s="38"/>
      <c r="BZ36" s="38"/>
      <c r="CA36" s="38"/>
      <c r="CB36" s="38"/>
      <c r="CC36" s="38"/>
      <c r="CD36" s="38"/>
      <c r="CE36" s="38"/>
      <c r="CF36" s="38"/>
      <c r="CG36" s="38"/>
      <c r="CH36" s="38"/>
      <c r="CI36" s="38"/>
      <c r="CJ36" s="38"/>
      <c r="CK36" s="38"/>
      <c r="CL36" s="38"/>
      <c r="CM36" s="38"/>
      <c r="CN36" s="38"/>
      <c r="CO36" s="38"/>
      <c r="CP36" s="38"/>
      <c r="CQ36" s="38"/>
      <c r="CR36" s="38"/>
      <c r="CS36" s="38"/>
      <c r="CT36" s="38"/>
      <c r="CU36" s="38"/>
    </row>
    <row r="37" spans="2:99" x14ac:dyDescent="0.15">
      <c r="B37" s="39">
        <v>6.3657407407407402E-4</v>
      </c>
      <c r="C37" s="38">
        <v>0</v>
      </c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23">
        <f t="shared" si="0"/>
        <v>55</v>
      </c>
      <c r="T37" s="38">
        <v>1.302</v>
      </c>
      <c r="U37" s="38">
        <v>1.21</v>
      </c>
      <c r="V37" s="38">
        <v>0.56000000000000005</v>
      </c>
      <c r="W37" s="38">
        <v>0.58399999999999996</v>
      </c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  <c r="BN37" s="38"/>
      <c r="BO37" s="38"/>
      <c r="BP37" s="38"/>
      <c r="BQ37" s="38"/>
      <c r="BR37" s="38"/>
      <c r="BS37" s="38"/>
      <c r="BT37" s="38"/>
      <c r="BU37" s="38"/>
      <c r="BV37" s="38"/>
      <c r="BW37" s="38"/>
      <c r="BX37" s="38"/>
      <c r="BY37" s="38"/>
      <c r="BZ37" s="38"/>
      <c r="CA37" s="38"/>
      <c r="CB37" s="38"/>
      <c r="CC37" s="38"/>
      <c r="CD37" s="38"/>
      <c r="CE37" s="38"/>
      <c r="CF37" s="38"/>
      <c r="CG37" s="38"/>
      <c r="CH37" s="38"/>
      <c r="CI37" s="38"/>
      <c r="CJ37" s="38"/>
      <c r="CK37" s="38"/>
      <c r="CL37" s="38"/>
      <c r="CM37" s="38"/>
      <c r="CN37" s="38"/>
      <c r="CO37" s="38"/>
      <c r="CP37" s="38"/>
      <c r="CQ37" s="38"/>
      <c r="CR37" s="38"/>
      <c r="CS37" s="38"/>
      <c r="CT37" s="38"/>
      <c r="CU37" s="38"/>
    </row>
    <row r="38" spans="2:99" x14ac:dyDescent="0.15">
      <c r="B38" s="39">
        <v>6.9444444444444447E-4</v>
      </c>
      <c r="C38" s="38">
        <v>0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23">
        <f t="shared" si="0"/>
        <v>60</v>
      </c>
      <c r="T38" s="38">
        <v>1.387</v>
      </c>
      <c r="U38" s="38">
        <v>1.294</v>
      </c>
      <c r="V38" s="38">
        <v>0.59899999999999998</v>
      </c>
      <c r="W38" s="38">
        <v>0.626</v>
      </c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8"/>
      <c r="BM38" s="38"/>
      <c r="BN38" s="38"/>
      <c r="BO38" s="38"/>
      <c r="BP38" s="38"/>
      <c r="BQ38" s="38"/>
      <c r="BR38" s="38"/>
      <c r="BS38" s="38"/>
      <c r="BT38" s="38"/>
      <c r="BU38" s="38"/>
      <c r="BV38" s="38"/>
      <c r="BW38" s="38"/>
      <c r="BX38" s="38"/>
      <c r="BY38" s="38"/>
      <c r="BZ38" s="38"/>
      <c r="CA38" s="38"/>
      <c r="CB38" s="38"/>
      <c r="CC38" s="38"/>
      <c r="CD38" s="38"/>
      <c r="CE38" s="38"/>
      <c r="CF38" s="38"/>
      <c r="CG38" s="38"/>
      <c r="CH38" s="38"/>
      <c r="CI38" s="38"/>
      <c r="CJ38" s="38"/>
      <c r="CK38" s="38"/>
      <c r="CL38" s="38"/>
      <c r="CM38" s="38"/>
      <c r="CN38" s="38"/>
      <c r="CO38" s="38"/>
      <c r="CP38" s="38"/>
      <c r="CQ38" s="38"/>
      <c r="CR38" s="38"/>
      <c r="CS38" s="38"/>
      <c r="CT38" s="38"/>
      <c r="CU38" s="38"/>
    </row>
    <row r="39" spans="2:99" x14ac:dyDescent="0.15">
      <c r="B39" s="39">
        <v>7.5231481481481471E-4</v>
      </c>
      <c r="C39" s="38">
        <v>0</v>
      </c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23">
        <f t="shared" si="0"/>
        <v>65</v>
      </c>
      <c r="T39" s="38">
        <v>1.468</v>
      </c>
      <c r="U39" s="38">
        <v>1.3759999999999999</v>
      </c>
      <c r="V39" s="38">
        <v>0.63900000000000001</v>
      </c>
      <c r="W39" s="38">
        <v>0.66700000000000004</v>
      </c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  <c r="BM39" s="38"/>
      <c r="BN39" s="38"/>
      <c r="BO39" s="38"/>
      <c r="BP39" s="38"/>
      <c r="BQ39" s="38"/>
      <c r="BR39" s="38"/>
      <c r="BS39" s="38"/>
      <c r="BT39" s="38"/>
      <c r="BU39" s="38"/>
      <c r="BV39" s="38"/>
      <c r="BW39" s="38"/>
      <c r="BX39" s="38"/>
      <c r="BY39" s="38"/>
      <c r="BZ39" s="38"/>
      <c r="CA39" s="38"/>
      <c r="CB39" s="38"/>
      <c r="CC39" s="38"/>
      <c r="CD39" s="38"/>
      <c r="CE39" s="38"/>
      <c r="CF39" s="38"/>
      <c r="CG39" s="38"/>
      <c r="CH39" s="38"/>
      <c r="CI39" s="38"/>
      <c r="CJ39" s="38"/>
      <c r="CK39" s="38"/>
      <c r="CL39" s="38"/>
      <c r="CM39" s="38"/>
      <c r="CN39" s="38"/>
      <c r="CO39" s="38"/>
      <c r="CP39" s="38"/>
      <c r="CQ39" s="38"/>
      <c r="CR39" s="38"/>
      <c r="CS39" s="38"/>
      <c r="CT39" s="38"/>
      <c r="CU39" s="38"/>
    </row>
    <row r="40" spans="2:99" x14ac:dyDescent="0.15">
      <c r="B40" s="39">
        <v>8.1018518518518516E-4</v>
      </c>
      <c r="C40" s="38">
        <v>0</v>
      </c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23">
        <f t="shared" si="0"/>
        <v>70</v>
      </c>
      <c r="T40" s="38">
        <v>1.55</v>
      </c>
      <c r="U40" s="38">
        <v>1.4590000000000001</v>
      </c>
      <c r="V40" s="38">
        <v>0.67900000000000005</v>
      </c>
      <c r="W40" s="38">
        <v>0.71</v>
      </c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  <c r="BM40" s="38"/>
      <c r="BN40" s="38"/>
      <c r="BO40" s="38"/>
      <c r="BP40" s="38"/>
      <c r="BQ40" s="38"/>
      <c r="BR40" s="38"/>
      <c r="BS40" s="38"/>
      <c r="BT40" s="38"/>
      <c r="BU40" s="38"/>
      <c r="BV40" s="38"/>
      <c r="BW40" s="38"/>
      <c r="BX40" s="38"/>
      <c r="BY40" s="38"/>
      <c r="BZ40" s="38"/>
      <c r="CA40" s="38"/>
      <c r="CB40" s="38"/>
      <c r="CC40" s="38"/>
      <c r="CD40" s="38"/>
      <c r="CE40" s="38"/>
      <c r="CF40" s="38"/>
      <c r="CG40" s="38"/>
      <c r="CH40" s="38"/>
      <c r="CI40" s="38"/>
      <c r="CJ40" s="38"/>
      <c r="CK40" s="38"/>
      <c r="CL40" s="38"/>
      <c r="CM40" s="38"/>
      <c r="CN40" s="38"/>
      <c r="CO40" s="38"/>
      <c r="CP40" s="38"/>
      <c r="CQ40" s="38"/>
      <c r="CR40" s="38"/>
      <c r="CS40" s="38"/>
      <c r="CT40" s="38"/>
      <c r="CU40" s="38"/>
    </row>
    <row r="41" spans="2:99" x14ac:dyDescent="0.15">
      <c r="B41" s="39">
        <v>8.6805555555555551E-4</v>
      </c>
      <c r="C41" s="38">
        <v>0</v>
      </c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23">
        <f t="shared" si="0"/>
        <v>75</v>
      </c>
      <c r="T41" s="38">
        <v>1.631</v>
      </c>
      <c r="U41" s="38">
        <v>1.5409999999999999</v>
      </c>
      <c r="V41" s="38">
        <v>0.71899999999999997</v>
      </c>
      <c r="W41" s="38">
        <v>0.752</v>
      </c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  <c r="BR41" s="38"/>
      <c r="BS41" s="38"/>
      <c r="BT41" s="38"/>
      <c r="BU41" s="38"/>
      <c r="BV41" s="38"/>
      <c r="BW41" s="38"/>
      <c r="BX41" s="38"/>
      <c r="BY41" s="38"/>
      <c r="BZ41" s="38"/>
      <c r="CA41" s="38"/>
      <c r="CB41" s="38"/>
      <c r="CC41" s="38"/>
      <c r="CD41" s="38"/>
      <c r="CE41" s="38"/>
      <c r="CF41" s="38"/>
      <c r="CG41" s="38"/>
      <c r="CH41" s="38"/>
      <c r="CI41" s="38"/>
      <c r="CJ41" s="38"/>
      <c r="CK41" s="38"/>
      <c r="CL41" s="38"/>
      <c r="CM41" s="38"/>
      <c r="CN41" s="38"/>
      <c r="CO41" s="38"/>
      <c r="CP41" s="38"/>
      <c r="CQ41" s="38"/>
      <c r="CR41" s="38"/>
      <c r="CS41" s="38"/>
      <c r="CT41" s="38"/>
      <c r="CU41" s="38"/>
    </row>
    <row r="42" spans="2:99" x14ac:dyDescent="0.15">
      <c r="B42" s="39">
        <v>9.2592592592592585E-4</v>
      </c>
      <c r="C42" s="38">
        <v>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23">
        <f t="shared" si="0"/>
        <v>80</v>
      </c>
      <c r="T42" s="38">
        <v>1.7110000000000001</v>
      </c>
      <c r="U42" s="38">
        <v>1.6220000000000001</v>
      </c>
      <c r="V42" s="38">
        <v>0.75900000000000001</v>
      </c>
      <c r="W42" s="38">
        <v>0.79500000000000004</v>
      </c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  <c r="BK42" s="38"/>
      <c r="BL42" s="38"/>
      <c r="BM42" s="38"/>
      <c r="BN42" s="38"/>
      <c r="BO42" s="38"/>
      <c r="BP42" s="38"/>
      <c r="BQ42" s="38"/>
      <c r="BR42" s="38"/>
      <c r="BS42" s="38"/>
      <c r="BT42" s="38"/>
      <c r="BU42" s="38"/>
      <c r="BV42" s="38"/>
      <c r="BW42" s="38"/>
      <c r="BX42" s="38"/>
      <c r="BY42" s="38"/>
      <c r="BZ42" s="38"/>
      <c r="CA42" s="38"/>
      <c r="CB42" s="38"/>
      <c r="CC42" s="38"/>
      <c r="CD42" s="38"/>
      <c r="CE42" s="38"/>
      <c r="CF42" s="38"/>
      <c r="CG42" s="38"/>
      <c r="CH42" s="38"/>
      <c r="CI42" s="38"/>
      <c r="CJ42" s="38"/>
      <c r="CK42" s="38"/>
      <c r="CL42" s="38"/>
      <c r="CM42" s="38"/>
      <c r="CN42" s="38"/>
      <c r="CO42" s="38"/>
      <c r="CP42" s="38"/>
      <c r="CQ42" s="38"/>
      <c r="CR42" s="38"/>
      <c r="CS42" s="38"/>
      <c r="CT42" s="38"/>
      <c r="CU42" s="38"/>
    </row>
    <row r="43" spans="2:99" x14ac:dyDescent="0.15">
      <c r="B43" s="39">
        <v>9.8379629629629642E-4</v>
      </c>
      <c r="C43" s="38">
        <v>0</v>
      </c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23">
        <f t="shared" si="0"/>
        <v>85</v>
      </c>
      <c r="T43" s="38">
        <v>1.79</v>
      </c>
      <c r="U43" s="38">
        <v>1.702</v>
      </c>
      <c r="V43" s="38">
        <v>0.8</v>
      </c>
      <c r="W43" s="38">
        <v>0.83799999999999997</v>
      </c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  <c r="BK43" s="38"/>
      <c r="BL43" s="38"/>
      <c r="BM43" s="38"/>
      <c r="BN43" s="38"/>
      <c r="BO43" s="38"/>
      <c r="BP43" s="38"/>
      <c r="BQ43" s="38"/>
      <c r="BR43" s="38"/>
      <c r="BS43" s="38"/>
      <c r="BT43" s="38"/>
      <c r="BU43" s="38"/>
      <c r="BV43" s="38"/>
      <c r="BW43" s="38"/>
      <c r="BX43" s="38"/>
      <c r="BY43" s="38"/>
      <c r="BZ43" s="38"/>
      <c r="CA43" s="38"/>
      <c r="CB43" s="38"/>
      <c r="CC43" s="38"/>
      <c r="CD43" s="38"/>
      <c r="CE43" s="38"/>
      <c r="CF43" s="38"/>
      <c r="CG43" s="38"/>
      <c r="CH43" s="38"/>
      <c r="CI43" s="38"/>
      <c r="CJ43" s="38"/>
      <c r="CK43" s="38"/>
      <c r="CL43" s="38"/>
      <c r="CM43" s="38"/>
      <c r="CN43" s="38"/>
      <c r="CO43" s="38"/>
      <c r="CP43" s="38"/>
      <c r="CQ43" s="38"/>
      <c r="CR43" s="38"/>
      <c r="CS43" s="38"/>
      <c r="CT43" s="38"/>
      <c r="CU43" s="38"/>
    </row>
    <row r="44" spans="2:99" x14ac:dyDescent="0.15">
      <c r="B44" s="39">
        <v>1.0416666666666667E-3</v>
      </c>
      <c r="C44" s="38">
        <v>0</v>
      </c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23">
        <f t="shared" si="0"/>
        <v>90</v>
      </c>
      <c r="T44" s="38">
        <v>1.8660000000000001</v>
      </c>
      <c r="U44" s="38">
        <v>1.7809999999999999</v>
      </c>
      <c r="V44" s="38">
        <v>0.84</v>
      </c>
      <c r="W44" s="38">
        <v>0.88</v>
      </c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  <c r="BK44" s="38"/>
      <c r="BL44" s="38"/>
      <c r="BM44" s="38"/>
      <c r="BN44" s="38"/>
      <c r="BO44" s="38"/>
      <c r="BP44" s="38"/>
      <c r="BQ44" s="38"/>
      <c r="BR44" s="38"/>
      <c r="BS44" s="38"/>
      <c r="BT44" s="38"/>
      <c r="BU44" s="38"/>
      <c r="BV44" s="38"/>
      <c r="BW44" s="38"/>
      <c r="BX44" s="38"/>
      <c r="BY44" s="38"/>
      <c r="BZ44" s="38"/>
      <c r="CA44" s="38"/>
      <c r="CB44" s="38"/>
      <c r="CC44" s="38"/>
      <c r="CD44" s="38"/>
      <c r="CE44" s="38"/>
      <c r="CF44" s="38"/>
      <c r="CG44" s="38"/>
      <c r="CH44" s="38"/>
      <c r="CI44" s="38"/>
      <c r="CJ44" s="38"/>
      <c r="CK44" s="38"/>
      <c r="CL44" s="38"/>
      <c r="CM44" s="38"/>
      <c r="CN44" s="38"/>
      <c r="CO44" s="38"/>
      <c r="CP44" s="38"/>
      <c r="CQ44" s="38"/>
      <c r="CR44" s="38"/>
      <c r="CS44" s="38"/>
      <c r="CT44" s="38"/>
      <c r="CU44" s="38"/>
    </row>
    <row r="45" spans="2:99" x14ac:dyDescent="0.15">
      <c r="B45" s="39">
        <v>1.0995370370370371E-3</v>
      </c>
      <c r="C45" s="38">
        <v>0</v>
      </c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23">
        <f t="shared" si="0"/>
        <v>95</v>
      </c>
      <c r="T45" s="38">
        <v>1.94</v>
      </c>
      <c r="U45" s="38">
        <v>1.859</v>
      </c>
      <c r="V45" s="38">
        <v>0.88</v>
      </c>
      <c r="W45" s="38">
        <v>0.92200000000000004</v>
      </c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  <c r="BK45" s="38"/>
      <c r="BL45" s="38"/>
      <c r="BM45" s="38"/>
      <c r="BN45" s="38"/>
      <c r="BO45" s="38"/>
      <c r="BP45" s="38"/>
      <c r="BQ45" s="38"/>
      <c r="BR45" s="38"/>
      <c r="BS45" s="38"/>
      <c r="BT45" s="38"/>
      <c r="BU45" s="38"/>
      <c r="BV45" s="38"/>
      <c r="BW45" s="38"/>
      <c r="BX45" s="38"/>
      <c r="BY45" s="38"/>
      <c r="BZ45" s="38"/>
      <c r="CA45" s="38"/>
      <c r="CB45" s="38"/>
      <c r="CC45" s="38"/>
      <c r="CD45" s="38"/>
      <c r="CE45" s="38"/>
      <c r="CF45" s="38"/>
      <c r="CG45" s="38"/>
      <c r="CH45" s="38"/>
      <c r="CI45" s="38"/>
      <c r="CJ45" s="38"/>
      <c r="CK45" s="38"/>
      <c r="CL45" s="38"/>
      <c r="CM45" s="38"/>
      <c r="CN45" s="38"/>
      <c r="CO45" s="38"/>
      <c r="CP45" s="38"/>
      <c r="CQ45" s="38"/>
      <c r="CR45" s="38"/>
      <c r="CS45" s="38"/>
      <c r="CT45" s="38"/>
      <c r="CU45" s="38"/>
    </row>
    <row r="46" spans="2:99" x14ac:dyDescent="0.15">
      <c r="B46" s="39">
        <v>1.1574074074074073E-3</v>
      </c>
      <c r="C46" s="38">
        <v>0</v>
      </c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23">
        <f t="shared" si="0"/>
        <v>100</v>
      </c>
      <c r="T46" s="38">
        <v>2.0110000000000001</v>
      </c>
      <c r="U46" s="38">
        <v>1.9339999999999999</v>
      </c>
      <c r="V46" s="38">
        <v>0.92</v>
      </c>
      <c r="W46" s="38">
        <v>0.96299999999999997</v>
      </c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  <c r="BK46" s="38"/>
      <c r="BL46" s="38"/>
      <c r="BM46" s="38"/>
      <c r="BN46" s="38"/>
      <c r="BO46" s="38"/>
      <c r="BP46" s="38"/>
      <c r="BQ46" s="38"/>
      <c r="BR46" s="38"/>
      <c r="BS46" s="38"/>
      <c r="BT46" s="38"/>
      <c r="BU46" s="38"/>
      <c r="BV46" s="38"/>
      <c r="BW46" s="38"/>
      <c r="BX46" s="38"/>
      <c r="BY46" s="38"/>
      <c r="BZ46" s="38"/>
      <c r="CA46" s="38"/>
      <c r="CB46" s="38"/>
      <c r="CC46" s="38"/>
      <c r="CD46" s="38"/>
      <c r="CE46" s="38"/>
      <c r="CF46" s="38"/>
      <c r="CG46" s="38"/>
      <c r="CH46" s="38"/>
      <c r="CI46" s="38"/>
      <c r="CJ46" s="38"/>
      <c r="CK46" s="38"/>
      <c r="CL46" s="38"/>
      <c r="CM46" s="38"/>
      <c r="CN46" s="38"/>
      <c r="CO46" s="38"/>
      <c r="CP46" s="38"/>
      <c r="CQ46" s="38"/>
      <c r="CR46" s="38"/>
      <c r="CS46" s="38"/>
      <c r="CT46" s="38"/>
      <c r="CU46" s="38"/>
    </row>
    <row r="47" spans="2:99" x14ac:dyDescent="0.15">
      <c r="B47" s="39">
        <v>1.2152777777777778E-3</v>
      </c>
      <c r="C47" s="38">
        <v>0</v>
      </c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23">
        <f t="shared" si="0"/>
        <v>105</v>
      </c>
      <c r="T47" s="38">
        <v>2.0779999999999998</v>
      </c>
      <c r="U47" s="38">
        <v>2.0059999999999998</v>
      </c>
      <c r="V47" s="38">
        <v>0.96</v>
      </c>
      <c r="W47" s="38">
        <v>1.004</v>
      </c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  <c r="BM47" s="38"/>
      <c r="BN47" s="38"/>
      <c r="BO47" s="38"/>
      <c r="BP47" s="38"/>
      <c r="BQ47" s="38"/>
      <c r="BR47" s="38"/>
      <c r="BS47" s="38"/>
      <c r="BT47" s="38"/>
      <c r="BU47" s="38"/>
      <c r="BV47" s="38"/>
      <c r="BW47" s="38"/>
      <c r="BX47" s="38"/>
      <c r="BY47" s="38"/>
      <c r="BZ47" s="38"/>
      <c r="CA47" s="38"/>
      <c r="CB47" s="38"/>
      <c r="CC47" s="38"/>
      <c r="CD47" s="38"/>
      <c r="CE47" s="38"/>
      <c r="CF47" s="38"/>
      <c r="CG47" s="38"/>
      <c r="CH47" s="38"/>
      <c r="CI47" s="38"/>
      <c r="CJ47" s="38"/>
      <c r="CK47" s="38"/>
      <c r="CL47" s="38"/>
      <c r="CM47" s="38"/>
      <c r="CN47" s="38"/>
      <c r="CO47" s="38"/>
      <c r="CP47" s="38"/>
      <c r="CQ47" s="38"/>
      <c r="CR47" s="38"/>
      <c r="CS47" s="38"/>
      <c r="CT47" s="38"/>
      <c r="CU47" s="38"/>
    </row>
    <row r="48" spans="2:99" x14ac:dyDescent="0.15">
      <c r="B48" s="39">
        <v>1.2731481481481483E-3</v>
      </c>
      <c r="C48" s="38">
        <v>0</v>
      </c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23">
        <f t="shared" si="0"/>
        <v>110</v>
      </c>
      <c r="T48" s="38">
        <v>2.1429999999999998</v>
      </c>
      <c r="U48" s="38">
        <v>2.0760000000000001</v>
      </c>
      <c r="V48" s="38">
        <v>0.999</v>
      </c>
      <c r="W48" s="38">
        <v>1.044</v>
      </c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8"/>
      <c r="BO48" s="38"/>
      <c r="BP48" s="38"/>
      <c r="BQ48" s="38"/>
      <c r="BR48" s="38"/>
      <c r="BS48" s="38"/>
      <c r="BT48" s="38"/>
      <c r="BU48" s="38"/>
      <c r="BV48" s="38"/>
      <c r="BW48" s="38"/>
      <c r="BX48" s="38"/>
      <c r="BY48" s="38"/>
      <c r="BZ48" s="38"/>
      <c r="CA48" s="38"/>
      <c r="CB48" s="38"/>
      <c r="CC48" s="38"/>
      <c r="CD48" s="38"/>
      <c r="CE48" s="38"/>
      <c r="CF48" s="38"/>
      <c r="CG48" s="38"/>
      <c r="CH48" s="38"/>
      <c r="CI48" s="38"/>
      <c r="CJ48" s="38"/>
      <c r="CK48" s="38"/>
      <c r="CL48" s="38"/>
      <c r="CM48" s="38"/>
      <c r="CN48" s="38"/>
      <c r="CO48" s="38"/>
      <c r="CP48" s="38"/>
      <c r="CQ48" s="38"/>
      <c r="CR48" s="38"/>
      <c r="CS48" s="38"/>
      <c r="CT48" s="38"/>
      <c r="CU48" s="38"/>
    </row>
    <row r="49" spans="2:99" x14ac:dyDescent="0.15">
      <c r="B49" s="39">
        <v>1.3310185185185185E-3</v>
      </c>
      <c r="C49" s="38">
        <v>0</v>
      </c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23">
        <f t="shared" si="0"/>
        <v>115</v>
      </c>
      <c r="T49" s="38">
        <v>2.2040000000000002</v>
      </c>
      <c r="U49" s="38">
        <v>2.1419999999999999</v>
      </c>
      <c r="V49" s="38">
        <v>1.038</v>
      </c>
      <c r="W49" s="38">
        <v>1.0840000000000001</v>
      </c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8"/>
      <c r="BO49" s="38"/>
      <c r="BP49" s="38"/>
      <c r="BQ49" s="38"/>
      <c r="BR49" s="38"/>
      <c r="BS49" s="38"/>
      <c r="BT49" s="38"/>
      <c r="BU49" s="38"/>
      <c r="BV49" s="38"/>
      <c r="BW49" s="38"/>
      <c r="BX49" s="38"/>
      <c r="BY49" s="38"/>
      <c r="BZ49" s="38"/>
      <c r="CA49" s="38"/>
      <c r="CB49" s="38"/>
      <c r="CC49" s="38"/>
      <c r="CD49" s="38"/>
      <c r="CE49" s="38"/>
      <c r="CF49" s="38"/>
      <c r="CG49" s="38"/>
      <c r="CH49" s="38"/>
      <c r="CI49" s="38"/>
      <c r="CJ49" s="38"/>
      <c r="CK49" s="38"/>
      <c r="CL49" s="38"/>
      <c r="CM49" s="38"/>
      <c r="CN49" s="38"/>
      <c r="CO49" s="38"/>
      <c r="CP49" s="38"/>
      <c r="CQ49" s="38"/>
      <c r="CR49" s="38"/>
      <c r="CS49" s="38"/>
      <c r="CT49" s="38"/>
      <c r="CU49" s="38"/>
    </row>
    <row r="50" spans="2:99" x14ac:dyDescent="0.15">
      <c r="B50" s="39">
        <v>1.3888888888888889E-3</v>
      </c>
      <c r="C50" s="38">
        <v>0</v>
      </c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23">
        <f t="shared" si="0"/>
        <v>120</v>
      </c>
      <c r="T50" s="38">
        <v>2.2629999999999999</v>
      </c>
      <c r="U50" s="38">
        <v>2.2000000000000002</v>
      </c>
      <c r="V50" s="38">
        <v>1.0780000000000001</v>
      </c>
      <c r="W50" s="38">
        <v>1.123</v>
      </c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  <c r="BM50" s="38"/>
      <c r="BN50" s="38"/>
      <c r="BO50" s="38"/>
      <c r="BP50" s="38"/>
      <c r="BQ50" s="38"/>
      <c r="BR50" s="38"/>
      <c r="BS50" s="38"/>
      <c r="BT50" s="38"/>
      <c r="BU50" s="38"/>
      <c r="BV50" s="38"/>
      <c r="BW50" s="38"/>
      <c r="BX50" s="38"/>
      <c r="BY50" s="38"/>
      <c r="BZ50" s="38"/>
      <c r="CA50" s="38"/>
      <c r="CB50" s="38"/>
      <c r="CC50" s="38"/>
      <c r="CD50" s="38"/>
      <c r="CE50" s="38"/>
      <c r="CF50" s="38"/>
      <c r="CG50" s="38"/>
      <c r="CH50" s="38"/>
      <c r="CI50" s="38"/>
      <c r="CJ50" s="38"/>
      <c r="CK50" s="38"/>
      <c r="CL50" s="38"/>
      <c r="CM50" s="38"/>
      <c r="CN50" s="38"/>
      <c r="CO50" s="38"/>
      <c r="CP50" s="38"/>
      <c r="CQ50" s="38"/>
      <c r="CR50" s="38"/>
      <c r="CS50" s="38"/>
      <c r="CT50" s="38"/>
      <c r="CU50" s="38"/>
    </row>
    <row r="51" spans="2:99" x14ac:dyDescent="0.15">
      <c r="B51" s="39">
        <v>1.4467592592592594E-3</v>
      </c>
      <c r="C51" s="38">
        <v>0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23">
        <f t="shared" si="0"/>
        <v>125</v>
      </c>
      <c r="T51" s="38">
        <v>2.3159999999999998</v>
      </c>
      <c r="U51" s="38">
        <v>2.2549999999999999</v>
      </c>
      <c r="V51" s="38">
        <v>1.117</v>
      </c>
      <c r="W51" s="38">
        <v>1.1639999999999999</v>
      </c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  <c r="BK51" s="38"/>
      <c r="BL51" s="38"/>
      <c r="BM51" s="38"/>
      <c r="BN51" s="38"/>
      <c r="BO51" s="38"/>
      <c r="BP51" s="38"/>
      <c r="BQ51" s="38"/>
      <c r="BR51" s="38"/>
      <c r="BS51" s="38"/>
      <c r="BT51" s="38"/>
      <c r="BU51" s="38"/>
      <c r="BV51" s="38"/>
      <c r="BW51" s="38"/>
      <c r="BX51" s="38"/>
      <c r="BY51" s="38"/>
      <c r="BZ51" s="38"/>
      <c r="CA51" s="38"/>
      <c r="CB51" s="38"/>
      <c r="CC51" s="38"/>
      <c r="CD51" s="38"/>
      <c r="CE51" s="38"/>
      <c r="CF51" s="38"/>
      <c r="CG51" s="38"/>
      <c r="CH51" s="38"/>
      <c r="CI51" s="38"/>
      <c r="CJ51" s="38"/>
      <c r="CK51" s="38"/>
      <c r="CL51" s="38"/>
      <c r="CM51" s="38"/>
      <c r="CN51" s="38"/>
      <c r="CO51" s="38"/>
      <c r="CP51" s="38"/>
      <c r="CQ51" s="38"/>
      <c r="CR51" s="38"/>
      <c r="CS51" s="38"/>
      <c r="CT51" s="38"/>
      <c r="CU51" s="38"/>
    </row>
    <row r="52" spans="2:99" x14ac:dyDescent="0.15">
      <c r="B52" s="39">
        <v>1.5046296296296294E-3</v>
      </c>
      <c r="C52" s="38">
        <v>0</v>
      </c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23">
        <f t="shared" si="0"/>
        <v>130</v>
      </c>
      <c r="T52" s="38">
        <v>2.367</v>
      </c>
      <c r="U52" s="38">
        <v>2.3039999999999998</v>
      </c>
      <c r="V52" s="38">
        <v>1.157</v>
      </c>
      <c r="W52" s="38">
        <v>1.204</v>
      </c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  <c r="BK52" s="38"/>
      <c r="BL52" s="38"/>
      <c r="BM52" s="38"/>
      <c r="BN52" s="38"/>
      <c r="BO52" s="38"/>
      <c r="BP52" s="38"/>
      <c r="BQ52" s="38"/>
      <c r="BR52" s="38"/>
      <c r="BS52" s="38"/>
      <c r="BT52" s="38"/>
      <c r="BU52" s="38"/>
      <c r="BV52" s="38"/>
      <c r="BW52" s="38"/>
      <c r="BX52" s="38"/>
      <c r="BY52" s="38"/>
      <c r="BZ52" s="38"/>
      <c r="CA52" s="38"/>
      <c r="CB52" s="38"/>
      <c r="CC52" s="38"/>
      <c r="CD52" s="38"/>
      <c r="CE52" s="38"/>
      <c r="CF52" s="38"/>
      <c r="CG52" s="38"/>
      <c r="CH52" s="38"/>
      <c r="CI52" s="38"/>
      <c r="CJ52" s="38"/>
      <c r="CK52" s="38"/>
      <c r="CL52" s="38"/>
      <c r="CM52" s="38"/>
      <c r="CN52" s="38"/>
      <c r="CO52" s="38"/>
      <c r="CP52" s="38"/>
      <c r="CQ52" s="38"/>
      <c r="CR52" s="38"/>
      <c r="CS52" s="38"/>
      <c r="CT52" s="38"/>
      <c r="CU52" s="38"/>
    </row>
    <row r="53" spans="2:99" x14ac:dyDescent="0.15">
      <c r="B53" s="39">
        <v>1.5624999999999999E-3</v>
      </c>
      <c r="C53" s="38">
        <v>0</v>
      </c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23">
        <f t="shared" si="0"/>
        <v>135</v>
      </c>
      <c r="T53" s="38">
        <v>2.4079999999999999</v>
      </c>
      <c r="U53" s="38">
        <v>2.3519999999999999</v>
      </c>
      <c r="V53" s="38">
        <v>1.196</v>
      </c>
      <c r="W53" s="38">
        <v>1.2450000000000001</v>
      </c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38"/>
      <c r="BG53" s="38"/>
      <c r="BH53" s="38"/>
      <c r="BI53" s="38"/>
      <c r="BJ53" s="38"/>
      <c r="BK53" s="38"/>
      <c r="BL53" s="38"/>
      <c r="BM53" s="38"/>
      <c r="BN53" s="38"/>
      <c r="BO53" s="38"/>
      <c r="BP53" s="38"/>
      <c r="BQ53" s="38"/>
      <c r="BR53" s="38"/>
      <c r="BS53" s="38"/>
      <c r="BT53" s="38"/>
      <c r="BU53" s="38"/>
      <c r="BV53" s="38"/>
      <c r="BW53" s="38"/>
      <c r="BX53" s="38"/>
      <c r="BY53" s="38"/>
      <c r="BZ53" s="38"/>
      <c r="CA53" s="38"/>
      <c r="CB53" s="38"/>
      <c r="CC53" s="38"/>
      <c r="CD53" s="38"/>
      <c r="CE53" s="38"/>
      <c r="CF53" s="38"/>
      <c r="CG53" s="38"/>
      <c r="CH53" s="38"/>
      <c r="CI53" s="38"/>
      <c r="CJ53" s="38"/>
      <c r="CK53" s="38"/>
      <c r="CL53" s="38"/>
      <c r="CM53" s="38"/>
      <c r="CN53" s="38"/>
      <c r="CO53" s="38"/>
      <c r="CP53" s="38"/>
      <c r="CQ53" s="38"/>
      <c r="CR53" s="38"/>
      <c r="CS53" s="38"/>
      <c r="CT53" s="38"/>
      <c r="CU53" s="38"/>
    </row>
    <row r="54" spans="2:99" x14ac:dyDescent="0.15">
      <c r="B54" s="39">
        <v>1.6203703703703703E-3</v>
      </c>
      <c r="C54" s="38">
        <v>0</v>
      </c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23">
        <f t="shared" si="0"/>
        <v>140</v>
      </c>
      <c r="T54" s="38">
        <v>2.4430000000000001</v>
      </c>
      <c r="U54" s="38">
        <v>2.3929999999999998</v>
      </c>
      <c r="V54" s="38">
        <v>1.236</v>
      </c>
      <c r="W54" s="38">
        <v>1.284</v>
      </c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  <c r="BD54" s="38"/>
      <c r="BE54" s="38"/>
      <c r="BF54" s="38"/>
      <c r="BG54" s="38"/>
      <c r="BH54" s="38"/>
      <c r="BI54" s="38"/>
      <c r="BJ54" s="38"/>
      <c r="BK54" s="38"/>
      <c r="BL54" s="38"/>
      <c r="BM54" s="38"/>
      <c r="BN54" s="38"/>
      <c r="BO54" s="38"/>
      <c r="BP54" s="38"/>
      <c r="BQ54" s="38"/>
      <c r="BR54" s="38"/>
      <c r="BS54" s="38"/>
      <c r="BT54" s="38"/>
      <c r="BU54" s="38"/>
      <c r="BV54" s="38"/>
      <c r="BW54" s="38"/>
      <c r="BX54" s="38"/>
      <c r="BY54" s="38"/>
      <c r="BZ54" s="38"/>
      <c r="CA54" s="38"/>
      <c r="CB54" s="38"/>
      <c r="CC54" s="38"/>
      <c r="CD54" s="38"/>
      <c r="CE54" s="38"/>
      <c r="CF54" s="38"/>
      <c r="CG54" s="38"/>
      <c r="CH54" s="38"/>
      <c r="CI54" s="38"/>
      <c r="CJ54" s="38"/>
      <c r="CK54" s="38"/>
      <c r="CL54" s="38"/>
      <c r="CM54" s="38"/>
      <c r="CN54" s="38"/>
      <c r="CO54" s="38"/>
      <c r="CP54" s="38"/>
      <c r="CQ54" s="38"/>
      <c r="CR54" s="38"/>
      <c r="CS54" s="38"/>
      <c r="CT54" s="38"/>
      <c r="CU54" s="38"/>
    </row>
    <row r="55" spans="2:99" x14ac:dyDescent="0.15">
      <c r="B55" s="39">
        <v>1.6782407407407406E-3</v>
      </c>
      <c r="C55" s="38">
        <v>0</v>
      </c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23">
        <f t="shared" si="0"/>
        <v>145</v>
      </c>
      <c r="T55" s="38">
        <v>2.4729999999999999</v>
      </c>
      <c r="U55" s="38">
        <v>2.4289999999999998</v>
      </c>
      <c r="V55" s="38">
        <v>1.278</v>
      </c>
      <c r="W55" s="38">
        <v>1.323</v>
      </c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38"/>
      <c r="BO55" s="38"/>
      <c r="BP55" s="38"/>
      <c r="BQ55" s="38"/>
      <c r="BR55" s="38"/>
      <c r="BS55" s="38"/>
      <c r="BT55" s="38"/>
      <c r="BU55" s="38"/>
      <c r="BV55" s="38"/>
      <c r="BW55" s="38"/>
      <c r="BX55" s="38"/>
      <c r="BY55" s="38"/>
      <c r="BZ55" s="38"/>
      <c r="CA55" s="38"/>
      <c r="CB55" s="38"/>
      <c r="CC55" s="38"/>
      <c r="CD55" s="38"/>
      <c r="CE55" s="38"/>
      <c r="CF55" s="38"/>
      <c r="CG55" s="38"/>
      <c r="CH55" s="38"/>
      <c r="CI55" s="38"/>
      <c r="CJ55" s="38"/>
      <c r="CK55" s="38"/>
      <c r="CL55" s="38"/>
      <c r="CM55" s="38"/>
      <c r="CN55" s="38"/>
      <c r="CO55" s="38"/>
      <c r="CP55" s="38"/>
      <c r="CQ55" s="38"/>
      <c r="CR55" s="38"/>
      <c r="CS55" s="38"/>
      <c r="CT55" s="38"/>
      <c r="CU55" s="38"/>
    </row>
    <row r="56" spans="2:99" x14ac:dyDescent="0.15">
      <c r="B56" s="39">
        <v>1.736111111111111E-3</v>
      </c>
      <c r="C56" s="38">
        <v>0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23">
        <f t="shared" si="0"/>
        <v>150</v>
      </c>
      <c r="T56" s="38">
        <v>2.4940000000000002</v>
      </c>
      <c r="U56" s="38">
        <v>2.46</v>
      </c>
      <c r="V56" s="38">
        <v>1.3180000000000001</v>
      </c>
      <c r="W56" s="38">
        <v>1.361</v>
      </c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  <c r="BK56" s="38"/>
      <c r="BL56" s="38"/>
      <c r="BM56" s="38"/>
      <c r="BN56" s="38"/>
      <c r="BO56" s="38"/>
      <c r="BP56" s="38"/>
      <c r="BQ56" s="38"/>
      <c r="BR56" s="38"/>
      <c r="BS56" s="38"/>
      <c r="BT56" s="38"/>
      <c r="BU56" s="38"/>
      <c r="BV56" s="38"/>
      <c r="BW56" s="38"/>
      <c r="BX56" s="38"/>
      <c r="BY56" s="38"/>
      <c r="BZ56" s="38"/>
      <c r="CA56" s="38"/>
      <c r="CB56" s="38"/>
      <c r="CC56" s="38"/>
      <c r="CD56" s="38"/>
      <c r="CE56" s="38"/>
      <c r="CF56" s="38"/>
      <c r="CG56" s="38"/>
      <c r="CH56" s="38"/>
      <c r="CI56" s="38"/>
      <c r="CJ56" s="38"/>
      <c r="CK56" s="38"/>
      <c r="CL56" s="38"/>
      <c r="CM56" s="38"/>
      <c r="CN56" s="38"/>
      <c r="CO56" s="38"/>
      <c r="CP56" s="38"/>
      <c r="CQ56" s="38"/>
      <c r="CR56" s="38"/>
      <c r="CS56" s="38"/>
      <c r="CT56" s="38"/>
      <c r="CU56" s="38"/>
    </row>
    <row r="57" spans="2:99" x14ac:dyDescent="0.15">
      <c r="B57" s="39">
        <v>1.7939814814814815E-3</v>
      </c>
      <c r="C57" s="38">
        <v>0</v>
      </c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23">
        <f t="shared" si="0"/>
        <v>155</v>
      </c>
      <c r="T57" s="38">
        <v>2.5129999999999999</v>
      </c>
      <c r="U57" s="38">
        <v>2.4830000000000001</v>
      </c>
      <c r="V57" s="38">
        <v>1.359</v>
      </c>
      <c r="W57" s="38">
        <v>1.4</v>
      </c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  <c r="BJ57" s="38"/>
      <c r="BK57" s="38"/>
      <c r="BL57" s="38"/>
      <c r="BM57" s="38"/>
      <c r="BN57" s="38"/>
      <c r="BO57" s="38"/>
      <c r="BP57" s="38"/>
      <c r="BQ57" s="38"/>
      <c r="BR57" s="38"/>
      <c r="BS57" s="38"/>
      <c r="BT57" s="38"/>
      <c r="BU57" s="38"/>
      <c r="BV57" s="38"/>
      <c r="BW57" s="38"/>
      <c r="BX57" s="38"/>
      <c r="BY57" s="38"/>
      <c r="BZ57" s="38"/>
      <c r="CA57" s="38"/>
      <c r="CB57" s="38"/>
      <c r="CC57" s="38"/>
      <c r="CD57" s="38"/>
      <c r="CE57" s="38"/>
      <c r="CF57" s="38"/>
      <c r="CG57" s="38"/>
      <c r="CH57" s="38"/>
      <c r="CI57" s="38"/>
      <c r="CJ57" s="38"/>
      <c r="CK57" s="38"/>
      <c r="CL57" s="38"/>
      <c r="CM57" s="38"/>
      <c r="CN57" s="38"/>
      <c r="CO57" s="38"/>
      <c r="CP57" s="38"/>
      <c r="CQ57" s="38"/>
      <c r="CR57" s="38"/>
      <c r="CS57" s="38"/>
      <c r="CT57" s="38"/>
      <c r="CU57" s="38"/>
    </row>
    <row r="58" spans="2:99" x14ac:dyDescent="0.15">
      <c r="B58" s="39">
        <v>1.8518518518518517E-3</v>
      </c>
      <c r="C58" s="38">
        <v>0</v>
      </c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23">
        <f t="shared" si="0"/>
        <v>160</v>
      </c>
      <c r="T58" s="38">
        <v>2.5230000000000001</v>
      </c>
      <c r="U58" s="38">
        <v>2.5019999999999998</v>
      </c>
      <c r="V58" s="38">
        <v>1.399</v>
      </c>
      <c r="W58" s="38">
        <v>1.4390000000000001</v>
      </c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  <c r="BF58" s="38"/>
      <c r="BG58" s="38"/>
      <c r="BH58" s="38"/>
      <c r="BI58" s="38"/>
      <c r="BJ58" s="38"/>
      <c r="BK58" s="38"/>
      <c r="BL58" s="38"/>
      <c r="BM58" s="38"/>
      <c r="BN58" s="38"/>
      <c r="BO58" s="38"/>
      <c r="BP58" s="38"/>
      <c r="BQ58" s="38"/>
      <c r="BR58" s="38"/>
      <c r="BS58" s="38"/>
      <c r="BT58" s="38"/>
      <c r="BU58" s="38"/>
      <c r="BV58" s="38"/>
      <c r="BW58" s="38"/>
      <c r="BX58" s="38"/>
      <c r="BY58" s="38"/>
      <c r="BZ58" s="38"/>
      <c r="CA58" s="38"/>
      <c r="CB58" s="38"/>
      <c r="CC58" s="38"/>
      <c r="CD58" s="38"/>
      <c r="CE58" s="38"/>
      <c r="CF58" s="38"/>
      <c r="CG58" s="38"/>
      <c r="CH58" s="38"/>
      <c r="CI58" s="38"/>
      <c r="CJ58" s="38"/>
      <c r="CK58" s="38"/>
      <c r="CL58" s="38"/>
      <c r="CM58" s="38"/>
      <c r="CN58" s="38"/>
      <c r="CO58" s="38"/>
      <c r="CP58" s="38"/>
      <c r="CQ58" s="38"/>
      <c r="CR58" s="38"/>
      <c r="CS58" s="38"/>
      <c r="CT58" s="38"/>
      <c r="CU58" s="38"/>
    </row>
    <row r="59" spans="2:99" x14ac:dyDescent="0.15">
      <c r="B59" s="39">
        <v>1.9097222222222222E-3</v>
      </c>
      <c r="C59" s="38">
        <v>0</v>
      </c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23">
        <f t="shared" ref="S59:S90" si="1">S58+5</f>
        <v>165</v>
      </c>
      <c r="T59" s="38">
        <v>2.528</v>
      </c>
      <c r="U59" s="38">
        <v>2.5139999999999998</v>
      </c>
      <c r="V59" s="38">
        <v>1.4370000000000001</v>
      </c>
      <c r="W59" s="38">
        <v>1.476</v>
      </c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38"/>
      <c r="BO59" s="38"/>
      <c r="BP59" s="38"/>
      <c r="BQ59" s="38"/>
      <c r="BR59" s="38"/>
      <c r="BS59" s="38"/>
      <c r="BT59" s="38"/>
      <c r="BU59" s="38"/>
      <c r="BV59" s="38"/>
      <c r="BW59" s="38"/>
      <c r="BX59" s="38"/>
      <c r="BY59" s="38"/>
      <c r="BZ59" s="38"/>
      <c r="CA59" s="38"/>
      <c r="CB59" s="38"/>
      <c r="CC59" s="38"/>
      <c r="CD59" s="38"/>
      <c r="CE59" s="38"/>
      <c r="CF59" s="38"/>
      <c r="CG59" s="38"/>
      <c r="CH59" s="38"/>
      <c r="CI59" s="38"/>
      <c r="CJ59" s="38"/>
      <c r="CK59" s="38"/>
      <c r="CL59" s="38"/>
      <c r="CM59" s="38"/>
      <c r="CN59" s="38"/>
      <c r="CO59" s="38"/>
      <c r="CP59" s="38"/>
      <c r="CQ59" s="38"/>
      <c r="CR59" s="38"/>
      <c r="CS59" s="38"/>
      <c r="CT59" s="38"/>
      <c r="CU59" s="38"/>
    </row>
    <row r="60" spans="2:99" x14ac:dyDescent="0.15">
      <c r="B60" s="39">
        <v>1.9675925925925928E-3</v>
      </c>
      <c r="C60" s="38">
        <v>0</v>
      </c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23">
        <f t="shared" si="1"/>
        <v>170</v>
      </c>
      <c r="T60" s="38">
        <v>2.532</v>
      </c>
      <c r="U60" s="38">
        <v>2.52</v>
      </c>
      <c r="V60" s="38">
        <v>1.4750000000000001</v>
      </c>
      <c r="W60" s="38">
        <v>1.5129999999999999</v>
      </c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  <c r="BF60" s="38"/>
      <c r="BG60" s="38"/>
      <c r="BH60" s="38"/>
      <c r="BI60" s="38"/>
      <c r="BJ60" s="38"/>
      <c r="BK60" s="38"/>
      <c r="BL60" s="38"/>
      <c r="BM60" s="38"/>
      <c r="BN60" s="38"/>
      <c r="BO60" s="38"/>
      <c r="BP60" s="38"/>
      <c r="BQ60" s="38"/>
      <c r="BR60" s="38"/>
      <c r="BS60" s="38"/>
      <c r="BT60" s="38"/>
      <c r="BU60" s="38"/>
      <c r="BV60" s="38"/>
      <c r="BW60" s="38"/>
      <c r="BX60" s="38"/>
      <c r="BY60" s="38"/>
      <c r="BZ60" s="38"/>
      <c r="CA60" s="38"/>
      <c r="CB60" s="38"/>
      <c r="CC60" s="38"/>
      <c r="CD60" s="38"/>
      <c r="CE60" s="38"/>
      <c r="CF60" s="38"/>
      <c r="CG60" s="38"/>
      <c r="CH60" s="38"/>
      <c r="CI60" s="38"/>
      <c r="CJ60" s="38"/>
      <c r="CK60" s="38"/>
      <c r="CL60" s="38"/>
      <c r="CM60" s="38"/>
      <c r="CN60" s="38"/>
      <c r="CO60" s="38"/>
      <c r="CP60" s="38"/>
      <c r="CQ60" s="38"/>
      <c r="CR60" s="38"/>
      <c r="CS60" s="38"/>
      <c r="CT60" s="38"/>
      <c r="CU60" s="38"/>
    </row>
    <row r="61" spans="2:99" x14ac:dyDescent="0.15">
      <c r="B61" s="39">
        <v>2.0254629629629629E-3</v>
      </c>
      <c r="C61" s="38">
        <v>0</v>
      </c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23">
        <f t="shared" si="1"/>
        <v>175</v>
      </c>
      <c r="T61" s="38">
        <v>2.5350000000000001</v>
      </c>
      <c r="U61" s="38">
        <v>2.5270000000000001</v>
      </c>
      <c r="V61" s="38">
        <v>1.5129999999999999</v>
      </c>
      <c r="W61" s="38">
        <v>1.55</v>
      </c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  <c r="BK61" s="38"/>
      <c r="BL61" s="38"/>
      <c r="BM61" s="38"/>
      <c r="BN61" s="38"/>
      <c r="BO61" s="38"/>
      <c r="BP61" s="38"/>
      <c r="BQ61" s="38"/>
      <c r="BR61" s="38"/>
      <c r="BS61" s="38"/>
      <c r="BT61" s="38"/>
      <c r="BU61" s="38"/>
      <c r="BV61" s="38"/>
      <c r="BW61" s="38"/>
      <c r="BX61" s="38"/>
      <c r="BY61" s="38"/>
      <c r="BZ61" s="38"/>
      <c r="CA61" s="38"/>
      <c r="CB61" s="38"/>
      <c r="CC61" s="38"/>
      <c r="CD61" s="38"/>
      <c r="CE61" s="38"/>
      <c r="CF61" s="38"/>
      <c r="CG61" s="38"/>
      <c r="CH61" s="38"/>
      <c r="CI61" s="38"/>
      <c r="CJ61" s="38"/>
      <c r="CK61" s="38"/>
      <c r="CL61" s="38"/>
      <c r="CM61" s="38"/>
      <c r="CN61" s="38"/>
      <c r="CO61" s="38"/>
      <c r="CP61" s="38"/>
      <c r="CQ61" s="38"/>
      <c r="CR61" s="38"/>
      <c r="CS61" s="38"/>
      <c r="CT61" s="38"/>
      <c r="CU61" s="38"/>
    </row>
    <row r="62" spans="2:99" x14ac:dyDescent="0.15">
      <c r="B62" s="39">
        <v>2.0833333333333333E-3</v>
      </c>
      <c r="C62" s="38">
        <v>0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23">
        <f t="shared" si="1"/>
        <v>180</v>
      </c>
      <c r="T62" s="38">
        <v>2.5350000000000001</v>
      </c>
      <c r="U62" s="38">
        <v>2.5299999999999998</v>
      </c>
      <c r="V62" s="38">
        <v>1.55</v>
      </c>
      <c r="W62" s="38">
        <v>1.5860000000000001</v>
      </c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  <c r="BF62" s="38"/>
      <c r="BG62" s="38"/>
      <c r="BH62" s="38"/>
      <c r="BI62" s="38"/>
      <c r="BJ62" s="38"/>
      <c r="BK62" s="38"/>
      <c r="BL62" s="38"/>
      <c r="BM62" s="38"/>
      <c r="BN62" s="38"/>
      <c r="BO62" s="38"/>
      <c r="BP62" s="38"/>
      <c r="BQ62" s="38"/>
      <c r="BR62" s="38"/>
      <c r="BS62" s="38"/>
      <c r="BT62" s="38"/>
      <c r="BU62" s="38"/>
      <c r="BV62" s="38"/>
      <c r="BW62" s="38"/>
      <c r="BX62" s="38"/>
      <c r="BY62" s="38"/>
      <c r="BZ62" s="38"/>
      <c r="CA62" s="38"/>
      <c r="CB62" s="38"/>
      <c r="CC62" s="38"/>
      <c r="CD62" s="38"/>
      <c r="CE62" s="38"/>
      <c r="CF62" s="38"/>
      <c r="CG62" s="38"/>
      <c r="CH62" s="38"/>
      <c r="CI62" s="38"/>
      <c r="CJ62" s="38"/>
      <c r="CK62" s="38"/>
      <c r="CL62" s="38"/>
      <c r="CM62" s="38"/>
      <c r="CN62" s="38"/>
      <c r="CO62" s="38"/>
      <c r="CP62" s="38"/>
      <c r="CQ62" s="38"/>
      <c r="CR62" s="38"/>
      <c r="CS62" s="38"/>
      <c r="CT62" s="38"/>
      <c r="CU62" s="38"/>
    </row>
    <row r="63" spans="2:99" x14ac:dyDescent="0.15">
      <c r="B63" s="39">
        <v>2.1412037037037038E-3</v>
      </c>
      <c r="C63" s="38">
        <v>0</v>
      </c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23">
        <f t="shared" si="1"/>
        <v>185</v>
      </c>
      <c r="T63" s="38">
        <v>2.5379999999999998</v>
      </c>
      <c r="U63" s="38">
        <v>2.5329999999999999</v>
      </c>
      <c r="V63" s="38">
        <v>1.5880000000000001</v>
      </c>
      <c r="W63" s="38">
        <v>1.6240000000000001</v>
      </c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  <c r="BF63" s="38"/>
      <c r="BG63" s="38"/>
      <c r="BH63" s="38"/>
      <c r="BI63" s="38"/>
      <c r="BJ63" s="38"/>
      <c r="BK63" s="38"/>
      <c r="BL63" s="38"/>
      <c r="BM63" s="38"/>
      <c r="BN63" s="38"/>
      <c r="BO63" s="38"/>
      <c r="BP63" s="38"/>
      <c r="BQ63" s="38"/>
      <c r="BR63" s="38"/>
      <c r="BS63" s="38"/>
      <c r="BT63" s="38"/>
      <c r="BU63" s="38"/>
      <c r="BV63" s="38"/>
      <c r="BW63" s="38"/>
      <c r="BX63" s="38"/>
      <c r="BY63" s="38"/>
      <c r="BZ63" s="38"/>
      <c r="CA63" s="38"/>
      <c r="CB63" s="38"/>
      <c r="CC63" s="38"/>
      <c r="CD63" s="38"/>
      <c r="CE63" s="38"/>
      <c r="CF63" s="38"/>
      <c r="CG63" s="38"/>
      <c r="CH63" s="38"/>
      <c r="CI63" s="38"/>
      <c r="CJ63" s="38"/>
      <c r="CK63" s="38"/>
      <c r="CL63" s="38"/>
      <c r="CM63" s="38"/>
      <c r="CN63" s="38"/>
      <c r="CO63" s="38"/>
      <c r="CP63" s="38"/>
      <c r="CQ63" s="38"/>
      <c r="CR63" s="38"/>
      <c r="CS63" s="38"/>
      <c r="CT63" s="38"/>
      <c r="CU63" s="38"/>
    </row>
    <row r="64" spans="2:99" x14ac:dyDescent="0.15">
      <c r="B64" s="39">
        <v>2.1990740740740742E-3</v>
      </c>
      <c r="C64" s="38">
        <v>0</v>
      </c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23">
        <f t="shared" si="1"/>
        <v>190</v>
      </c>
      <c r="T64" s="38">
        <v>2.5409999999999999</v>
      </c>
      <c r="U64" s="38">
        <v>2.5339999999999998</v>
      </c>
      <c r="V64" s="38">
        <v>1.627</v>
      </c>
      <c r="W64" s="38">
        <v>1.66</v>
      </c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  <c r="BF64" s="38"/>
      <c r="BG64" s="38"/>
      <c r="BH64" s="38"/>
      <c r="BI64" s="38"/>
      <c r="BJ64" s="38"/>
      <c r="BK64" s="38"/>
      <c r="BL64" s="38"/>
      <c r="BM64" s="38"/>
      <c r="BN64" s="38"/>
      <c r="BO64" s="38"/>
      <c r="BP64" s="38"/>
      <c r="BQ64" s="38"/>
      <c r="BR64" s="38"/>
      <c r="BS64" s="38"/>
      <c r="BT64" s="38"/>
      <c r="BU64" s="38"/>
      <c r="BV64" s="38"/>
      <c r="BW64" s="38"/>
      <c r="BX64" s="38"/>
      <c r="BY64" s="38"/>
      <c r="BZ64" s="38"/>
      <c r="CA64" s="38"/>
      <c r="CB64" s="38"/>
      <c r="CC64" s="38"/>
      <c r="CD64" s="38"/>
      <c r="CE64" s="38"/>
      <c r="CF64" s="38"/>
      <c r="CG64" s="38"/>
      <c r="CH64" s="38"/>
      <c r="CI64" s="38"/>
      <c r="CJ64" s="38"/>
      <c r="CK64" s="38"/>
      <c r="CL64" s="38"/>
      <c r="CM64" s="38"/>
      <c r="CN64" s="38"/>
      <c r="CO64" s="38"/>
      <c r="CP64" s="38"/>
      <c r="CQ64" s="38"/>
      <c r="CR64" s="38"/>
      <c r="CS64" s="38"/>
      <c r="CT64" s="38"/>
      <c r="CU64" s="38"/>
    </row>
    <row r="65" spans="2:99" x14ac:dyDescent="0.15">
      <c r="B65" s="39">
        <v>2.2569444444444447E-3</v>
      </c>
      <c r="C65" s="38">
        <v>0</v>
      </c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23">
        <f t="shared" si="1"/>
        <v>195</v>
      </c>
      <c r="T65" s="38">
        <v>2.5409999999999999</v>
      </c>
      <c r="U65" s="38">
        <v>2.5329999999999999</v>
      </c>
      <c r="V65" s="38">
        <v>1.6639999999999999</v>
      </c>
      <c r="W65" s="38">
        <v>1.698</v>
      </c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  <c r="BF65" s="38"/>
      <c r="BG65" s="38"/>
      <c r="BH65" s="38"/>
      <c r="BI65" s="38"/>
      <c r="BJ65" s="38"/>
      <c r="BK65" s="38"/>
      <c r="BL65" s="38"/>
      <c r="BM65" s="38"/>
      <c r="BN65" s="38"/>
      <c r="BO65" s="38"/>
      <c r="BP65" s="38"/>
      <c r="BQ65" s="38"/>
      <c r="BR65" s="38"/>
      <c r="BS65" s="38"/>
      <c r="BT65" s="38"/>
      <c r="BU65" s="38"/>
      <c r="BV65" s="38"/>
      <c r="BW65" s="38"/>
      <c r="BX65" s="38"/>
      <c r="BY65" s="38"/>
      <c r="BZ65" s="38"/>
      <c r="CA65" s="38"/>
      <c r="CB65" s="38"/>
      <c r="CC65" s="38"/>
      <c r="CD65" s="38"/>
      <c r="CE65" s="38"/>
      <c r="CF65" s="38"/>
      <c r="CG65" s="38"/>
      <c r="CH65" s="38"/>
      <c r="CI65" s="38"/>
      <c r="CJ65" s="38"/>
      <c r="CK65" s="38"/>
      <c r="CL65" s="38"/>
      <c r="CM65" s="38"/>
      <c r="CN65" s="38"/>
      <c r="CO65" s="38"/>
      <c r="CP65" s="38"/>
      <c r="CQ65" s="38"/>
      <c r="CR65" s="38"/>
      <c r="CS65" s="38"/>
      <c r="CT65" s="38"/>
      <c r="CU65" s="38"/>
    </row>
    <row r="66" spans="2:99" x14ac:dyDescent="0.15">
      <c r="B66" s="39">
        <v>2.3148148148148151E-3</v>
      </c>
      <c r="C66" s="38">
        <v>0</v>
      </c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23">
        <f t="shared" si="1"/>
        <v>200</v>
      </c>
      <c r="T66" s="38">
        <v>2.5419999999999998</v>
      </c>
      <c r="U66" s="38">
        <v>2.532</v>
      </c>
      <c r="V66" s="38">
        <v>1.702</v>
      </c>
      <c r="W66" s="38">
        <v>1.7350000000000001</v>
      </c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  <c r="BF66" s="38"/>
      <c r="BG66" s="38"/>
      <c r="BH66" s="38"/>
      <c r="BI66" s="38"/>
      <c r="BJ66" s="38"/>
      <c r="BK66" s="38"/>
      <c r="BL66" s="38"/>
      <c r="BM66" s="38"/>
      <c r="BN66" s="38"/>
      <c r="BO66" s="38"/>
      <c r="BP66" s="38"/>
      <c r="BQ66" s="38"/>
      <c r="BR66" s="38"/>
      <c r="BS66" s="38"/>
      <c r="BT66" s="38"/>
      <c r="BU66" s="38"/>
      <c r="BV66" s="38"/>
      <c r="BW66" s="38"/>
      <c r="BX66" s="38"/>
      <c r="BY66" s="38"/>
      <c r="BZ66" s="38"/>
      <c r="CA66" s="38"/>
      <c r="CB66" s="38"/>
      <c r="CC66" s="38"/>
      <c r="CD66" s="38"/>
      <c r="CE66" s="38"/>
      <c r="CF66" s="38"/>
      <c r="CG66" s="38"/>
      <c r="CH66" s="38"/>
      <c r="CI66" s="38"/>
      <c r="CJ66" s="38"/>
      <c r="CK66" s="38"/>
      <c r="CL66" s="38"/>
      <c r="CM66" s="38"/>
      <c r="CN66" s="38"/>
      <c r="CO66" s="38"/>
      <c r="CP66" s="38"/>
      <c r="CQ66" s="38"/>
      <c r="CR66" s="38"/>
      <c r="CS66" s="38"/>
      <c r="CT66" s="38"/>
      <c r="CU66" s="38"/>
    </row>
    <row r="67" spans="2:99" x14ac:dyDescent="0.15">
      <c r="B67" s="39">
        <v>2.3726851851851851E-3</v>
      </c>
      <c r="C67" s="38">
        <v>0</v>
      </c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23">
        <f t="shared" si="1"/>
        <v>205</v>
      </c>
      <c r="T67" s="38">
        <v>2.5409999999999999</v>
      </c>
      <c r="U67" s="38">
        <v>2.532</v>
      </c>
      <c r="V67" s="38">
        <v>1.7370000000000001</v>
      </c>
      <c r="W67" s="38">
        <v>1.7709999999999999</v>
      </c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  <c r="BF67" s="38"/>
      <c r="BG67" s="38"/>
      <c r="BH67" s="38"/>
      <c r="BI67" s="38"/>
      <c r="BJ67" s="38"/>
      <c r="BK67" s="38"/>
      <c r="BL67" s="38"/>
      <c r="BM67" s="38"/>
      <c r="BN67" s="38"/>
      <c r="BO67" s="38"/>
      <c r="BP67" s="38"/>
      <c r="BQ67" s="38"/>
      <c r="BR67" s="38"/>
      <c r="BS67" s="38"/>
      <c r="BT67" s="38"/>
      <c r="BU67" s="38"/>
      <c r="BV67" s="38"/>
      <c r="BW67" s="38"/>
      <c r="BX67" s="38"/>
      <c r="BY67" s="38"/>
      <c r="BZ67" s="38"/>
      <c r="CA67" s="38"/>
      <c r="CB67" s="38"/>
      <c r="CC67" s="38"/>
      <c r="CD67" s="38"/>
      <c r="CE67" s="38"/>
      <c r="CF67" s="38"/>
      <c r="CG67" s="38"/>
      <c r="CH67" s="38"/>
      <c r="CI67" s="38"/>
      <c r="CJ67" s="38"/>
      <c r="CK67" s="38"/>
      <c r="CL67" s="38"/>
      <c r="CM67" s="38"/>
      <c r="CN67" s="38"/>
      <c r="CO67" s="38"/>
      <c r="CP67" s="38"/>
      <c r="CQ67" s="38"/>
      <c r="CR67" s="38"/>
      <c r="CS67" s="38"/>
      <c r="CT67" s="38"/>
      <c r="CU67" s="38"/>
    </row>
    <row r="68" spans="2:99" x14ac:dyDescent="0.15">
      <c r="B68" s="39">
        <v>2.4305555555555556E-3</v>
      </c>
      <c r="C68" s="38">
        <v>0</v>
      </c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23">
        <f t="shared" si="1"/>
        <v>210</v>
      </c>
      <c r="T68" s="38">
        <v>2.5409999999999999</v>
      </c>
      <c r="U68" s="38">
        <v>2.5310000000000001</v>
      </c>
      <c r="V68" s="38">
        <v>1.772</v>
      </c>
      <c r="W68" s="38">
        <v>1.806</v>
      </c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  <c r="BM68" s="38"/>
      <c r="BN68" s="38"/>
      <c r="BO68" s="38"/>
      <c r="BP68" s="38"/>
      <c r="BQ68" s="38"/>
      <c r="BR68" s="38"/>
      <c r="BS68" s="38"/>
      <c r="BT68" s="38"/>
      <c r="BU68" s="38"/>
      <c r="BV68" s="38"/>
      <c r="BW68" s="38"/>
      <c r="BX68" s="38"/>
      <c r="BY68" s="38"/>
      <c r="BZ68" s="38"/>
      <c r="CA68" s="38"/>
      <c r="CB68" s="38"/>
      <c r="CC68" s="38"/>
      <c r="CD68" s="38"/>
      <c r="CE68" s="38"/>
      <c r="CF68" s="38"/>
      <c r="CG68" s="38"/>
      <c r="CH68" s="38"/>
      <c r="CI68" s="38"/>
      <c r="CJ68" s="38"/>
      <c r="CK68" s="38"/>
      <c r="CL68" s="38"/>
      <c r="CM68" s="38"/>
      <c r="CN68" s="38"/>
      <c r="CO68" s="38"/>
      <c r="CP68" s="38"/>
      <c r="CQ68" s="38"/>
      <c r="CR68" s="38"/>
      <c r="CS68" s="38"/>
      <c r="CT68" s="38"/>
      <c r="CU68" s="38"/>
    </row>
    <row r="69" spans="2:99" x14ac:dyDescent="0.15">
      <c r="B69" s="39">
        <v>2.488425925925926E-3</v>
      </c>
      <c r="C69" s="38">
        <v>0</v>
      </c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23">
        <f t="shared" si="1"/>
        <v>215</v>
      </c>
      <c r="T69" s="38">
        <v>2.5409999999999999</v>
      </c>
      <c r="U69" s="38">
        <v>2.5329999999999999</v>
      </c>
      <c r="V69" s="38">
        <v>1.806</v>
      </c>
      <c r="W69" s="38">
        <v>1.841</v>
      </c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  <c r="BF69" s="38"/>
      <c r="BG69" s="38"/>
      <c r="BH69" s="38"/>
      <c r="BI69" s="38"/>
      <c r="BJ69" s="38"/>
      <c r="BK69" s="38"/>
      <c r="BL69" s="38"/>
      <c r="BM69" s="38"/>
      <c r="BN69" s="38"/>
      <c r="BO69" s="38"/>
      <c r="BP69" s="38"/>
      <c r="BQ69" s="38"/>
      <c r="BR69" s="38"/>
      <c r="BS69" s="38"/>
      <c r="BT69" s="38"/>
      <c r="BU69" s="38"/>
      <c r="BV69" s="38"/>
      <c r="BW69" s="38"/>
      <c r="BX69" s="38"/>
      <c r="BY69" s="38"/>
      <c r="BZ69" s="38"/>
      <c r="CA69" s="38"/>
      <c r="CB69" s="38"/>
      <c r="CC69" s="38"/>
      <c r="CD69" s="38"/>
      <c r="CE69" s="38"/>
      <c r="CF69" s="38"/>
      <c r="CG69" s="38"/>
      <c r="CH69" s="38"/>
      <c r="CI69" s="38"/>
      <c r="CJ69" s="38"/>
      <c r="CK69" s="38"/>
      <c r="CL69" s="38"/>
      <c r="CM69" s="38"/>
      <c r="CN69" s="38"/>
      <c r="CO69" s="38"/>
      <c r="CP69" s="38"/>
      <c r="CQ69" s="38"/>
      <c r="CR69" s="38"/>
      <c r="CS69" s="38"/>
      <c r="CT69" s="38"/>
      <c r="CU69" s="38"/>
    </row>
    <row r="70" spans="2:99" x14ac:dyDescent="0.15">
      <c r="B70" s="39">
        <v>2.5462962962962961E-3</v>
      </c>
      <c r="C70" s="38">
        <v>0</v>
      </c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23">
        <f t="shared" si="1"/>
        <v>220</v>
      </c>
      <c r="T70" s="38">
        <v>2.54</v>
      </c>
      <c r="U70" s="38">
        <v>2.5350000000000001</v>
      </c>
      <c r="V70" s="38">
        <v>1.84</v>
      </c>
      <c r="W70" s="38">
        <v>1.875</v>
      </c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  <c r="BF70" s="38"/>
      <c r="BG70" s="38"/>
      <c r="BH70" s="38"/>
      <c r="BI70" s="38"/>
      <c r="BJ70" s="38"/>
      <c r="BK70" s="38"/>
      <c r="BL70" s="38"/>
      <c r="BM70" s="38"/>
      <c r="BN70" s="38"/>
      <c r="BO70" s="38"/>
      <c r="BP70" s="38"/>
      <c r="BQ70" s="38"/>
      <c r="BR70" s="38"/>
      <c r="BS70" s="38"/>
      <c r="BT70" s="38"/>
      <c r="BU70" s="38"/>
      <c r="BV70" s="38"/>
      <c r="BW70" s="38"/>
      <c r="BX70" s="38"/>
      <c r="BY70" s="38"/>
      <c r="BZ70" s="38"/>
      <c r="CA70" s="38"/>
      <c r="CB70" s="38"/>
      <c r="CC70" s="38"/>
      <c r="CD70" s="38"/>
      <c r="CE70" s="38"/>
      <c r="CF70" s="38"/>
      <c r="CG70" s="38"/>
      <c r="CH70" s="38"/>
      <c r="CI70" s="38"/>
      <c r="CJ70" s="38"/>
      <c r="CK70" s="38"/>
      <c r="CL70" s="38"/>
      <c r="CM70" s="38"/>
      <c r="CN70" s="38"/>
      <c r="CO70" s="38"/>
      <c r="CP70" s="38"/>
      <c r="CQ70" s="38"/>
      <c r="CR70" s="38"/>
      <c r="CS70" s="38"/>
      <c r="CT70" s="38"/>
      <c r="CU70" s="38"/>
    </row>
    <row r="71" spans="2:99" x14ac:dyDescent="0.15">
      <c r="B71" s="39">
        <v>2.6041666666666665E-3</v>
      </c>
      <c r="C71" s="38">
        <v>0</v>
      </c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23">
        <f t="shared" si="1"/>
        <v>225</v>
      </c>
      <c r="T71" s="38">
        <v>2.54</v>
      </c>
      <c r="U71" s="38">
        <v>2.5350000000000001</v>
      </c>
      <c r="V71" s="38">
        <v>1.8740000000000001</v>
      </c>
      <c r="W71" s="38">
        <v>1.91</v>
      </c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  <c r="BF71" s="38"/>
      <c r="BG71" s="38"/>
      <c r="BH71" s="38"/>
      <c r="BI71" s="38"/>
      <c r="BJ71" s="38"/>
      <c r="BK71" s="38"/>
      <c r="BL71" s="38"/>
      <c r="BM71" s="38"/>
      <c r="BN71" s="38"/>
      <c r="BO71" s="38"/>
      <c r="BP71" s="38"/>
      <c r="BQ71" s="38"/>
      <c r="BR71" s="38"/>
      <c r="BS71" s="38"/>
      <c r="BT71" s="38"/>
      <c r="BU71" s="38"/>
      <c r="BV71" s="38"/>
      <c r="BW71" s="38"/>
      <c r="BX71" s="38"/>
      <c r="BY71" s="38"/>
      <c r="BZ71" s="38"/>
      <c r="CA71" s="38"/>
      <c r="CB71" s="38"/>
      <c r="CC71" s="38"/>
      <c r="CD71" s="38"/>
      <c r="CE71" s="38"/>
      <c r="CF71" s="38"/>
      <c r="CG71" s="38"/>
      <c r="CH71" s="38"/>
      <c r="CI71" s="38"/>
      <c r="CJ71" s="38"/>
      <c r="CK71" s="38"/>
      <c r="CL71" s="38"/>
      <c r="CM71" s="38"/>
      <c r="CN71" s="38"/>
      <c r="CO71" s="38"/>
      <c r="CP71" s="38"/>
      <c r="CQ71" s="38"/>
      <c r="CR71" s="38"/>
      <c r="CS71" s="38"/>
      <c r="CT71" s="38"/>
      <c r="CU71" s="38"/>
    </row>
    <row r="72" spans="2:99" x14ac:dyDescent="0.15">
      <c r="B72" s="39">
        <v>2.6620370370370374E-3</v>
      </c>
      <c r="C72" s="38">
        <v>0</v>
      </c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23">
        <f t="shared" si="1"/>
        <v>230</v>
      </c>
      <c r="T72" s="38">
        <v>2.5390000000000001</v>
      </c>
      <c r="U72" s="38">
        <v>2.5350000000000001</v>
      </c>
      <c r="V72" s="38">
        <v>1.9059999999999999</v>
      </c>
      <c r="W72" s="38">
        <v>1.9419999999999999</v>
      </c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  <c r="BF72" s="38"/>
      <c r="BG72" s="38"/>
      <c r="BH72" s="38"/>
      <c r="BI72" s="38"/>
      <c r="BJ72" s="38"/>
      <c r="BK72" s="38"/>
      <c r="BL72" s="38"/>
      <c r="BM72" s="38"/>
      <c r="BN72" s="38"/>
      <c r="BO72" s="38"/>
      <c r="BP72" s="38"/>
      <c r="BQ72" s="38"/>
      <c r="BR72" s="38"/>
      <c r="BS72" s="38"/>
      <c r="BT72" s="38"/>
      <c r="BU72" s="38"/>
      <c r="BV72" s="38"/>
      <c r="BW72" s="38"/>
      <c r="BX72" s="38"/>
      <c r="BY72" s="38"/>
      <c r="BZ72" s="38"/>
      <c r="CA72" s="38"/>
      <c r="CB72" s="38"/>
      <c r="CC72" s="38"/>
      <c r="CD72" s="38"/>
      <c r="CE72" s="38"/>
      <c r="CF72" s="38"/>
      <c r="CG72" s="38"/>
      <c r="CH72" s="38"/>
      <c r="CI72" s="38"/>
      <c r="CJ72" s="38"/>
      <c r="CK72" s="38"/>
      <c r="CL72" s="38"/>
      <c r="CM72" s="38"/>
      <c r="CN72" s="38"/>
      <c r="CO72" s="38"/>
      <c r="CP72" s="38"/>
      <c r="CQ72" s="38"/>
      <c r="CR72" s="38"/>
      <c r="CS72" s="38"/>
      <c r="CT72" s="38"/>
      <c r="CU72" s="38"/>
    </row>
    <row r="73" spans="2:99" x14ac:dyDescent="0.15">
      <c r="B73" s="39">
        <v>2.7199074074074074E-3</v>
      </c>
      <c r="C73" s="38">
        <v>0</v>
      </c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23">
        <f t="shared" si="1"/>
        <v>235</v>
      </c>
      <c r="T73" s="38">
        <v>2.5379999999999998</v>
      </c>
      <c r="U73" s="38">
        <v>2.5350000000000001</v>
      </c>
      <c r="V73" s="38">
        <v>1.9390000000000001</v>
      </c>
      <c r="W73" s="38">
        <v>1.9730000000000001</v>
      </c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/>
      <c r="BF73" s="38"/>
      <c r="BG73" s="38"/>
      <c r="BH73" s="38"/>
      <c r="BI73" s="38"/>
      <c r="BJ73" s="38"/>
      <c r="BK73" s="38"/>
      <c r="BL73" s="38"/>
      <c r="BM73" s="38"/>
      <c r="BN73" s="38"/>
      <c r="BO73" s="38"/>
      <c r="BP73" s="38"/>
      <c r="BQ73" s="38"/>
      <c r="BR73" s="38"/>
      <c r="BS73" s="38"/>
      <c r="BT73" s="38"/>
      <c r="BU73" s="38"/>
      <c r="BV73" s="38"/>
      <c r="BW73" s="38"/>
      <c r="BX73" s="38"/>
      <c r="BY73" s="38"/>
      <c r="BZ73" s="38"/>
      <c r="CA73" s="38"/>
      <c r="CB73" s="38"/>
      <c r="CC73" s="38"/>
      <c r="CD73" s="38"/>
      <c r="CE73" s="38"/>
      <c r="CF73" s="38"/>
      <c r="CG73" s="38"/>
      <c r="CH73" s="38"/>
      <c r="CI73" s="38"/>
      <c r="CJ73" s="38"/>
      <c r="CK73" s="38"/>
      <c r="CL73" s="38"/>
      <c r="CM73" s="38"/>
      <c r="CN73" s="38"/>
      <c r="CO73" s="38"/>
      <c r="CP73" s="38"/>
      <c r="CQ73" s="38"/>
      <c r="CR73" s="38"/>
      <c r="CS73" s="38"/>
      <c r="CT73" s="38"/>
      <c r="CU73" s="38"/>
    </row>
    <row r="74" spans="2:99" x14ac:dyDescent="0.15">
      <c r="B74" s="39">
        <v>2.7777777777777779E-3</v>
      </c>
      <c r="C74" s="38">
        <v>0</v>
      </c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23">
        <f t="shared" si="1"/>
        <v>240</v>
      </c>
      <c r="T74" s="38">
        <v>2.54</v>
      </c>
      <c r="U74" s="38">
        <v>2.5339999999999998</v>
      </c>
      <c r="V74" s="38">
        <v>1.9710000000000001</v>
      </c>
      <c r="W74" s="38">
        <v>2.0049999999999999</v>
      </c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/>
      <c r="BF74" s="38"/>
      <c r="BG74" s="38"/>
      <c r="BH74" s="38"/>
      <c r="BI74" s="38"/>
      <c r="BJ74" s="38"/>
      <c r="BK74" s="38"/>
      <c r="BL74" s="38"/>
      <c r="BM74" s="38"/>
      <c r="BN74" s="38"/>
      <c r="BO74" s="38"/>
      <c r="BP74" s="38"/>
      <c r="BQ74" s="38"/>
      <c r="BR74" s="38"/>
      <c r="BS74" s="38"/>
      <c r="BT74" s="38"/>
      <c r="BU74" s="38"/>
      <c r="BV74" s="38"/>
      <c r="BW74" s="38"/>
      <c r="BX74" s="38"/>
      <c r="BY74" s="38"/>
      <c r="BZ74" s="38"/>
      <c r="CA74" s="38"/>
      <c r="CB74" s="38"/>
      <c r="CC74" s="38"/>
      <c r="CD74" s="38"/>
      <c r="CE74" s="38"/>
      <c r="CF74" s="38"/>
      <c r="CG74" s="38"/>
      <c r="CH74" s="38"/>
      <c r="CI74" s="38"/>
      <c r="CJ74" s="38"/>
      <c r="CK74" s="38"/>
      <c r="CL74" s="38"/>
      <c r="CM74" s="38"/>
      <c r="CN74" s="38"/>
      <c r="CO74" s="38"/>
      <c r="CP74" s="38"/>
      <c r="CQ74" s="38"/>
      <c r="CR74" s="38"/>
      <c r="CS74" s="38"/>
      <c r="CT74" s="38"/>
      <c r="CU74" s="38"/>
    </row>
    <row r="75" spans="2:99" x14ac:dyDescent="0.15">
      <c r="B75" s="39">
        <v>2.8356481481481479E-3</v>
      </c>
      <c r="C75" s="38">
        <v>0</v>
      </c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23">
        <f t="shared" si="1"/>
        <v>245</v>
      </c>
      <c r="T75" s="38">
        <v>2.5390000000000001</v>
      </c>
      <c r="U75" s="38">
        <v>2.5339999999999998</v>
      </c>
      <c r="V75" s="38">
        <v>2.0030000000000001</v>
      </c>
      <c r="W75" s="38">
        <v>2.0390000000000001</v>
      </c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/>
      <c r="BF75" s="38"/>
      <c r="BG75" s="38"/>
      <c r="BH75" s="38"/>
      <c r="BI75" s="38"/>
      <c r="BJ75" s="38"/>
      <c r="BK75" s="38"/>
      <c r="BL75" s="38"/>
      <c r="BM75" s="38"/>
      <c r="BN75" s="38"/>
      <c r="BO75" s="38"/>
      <c r="BP75" s="38"/>
      <c r="BQ75" s="38"/>
      <c r="BR75" s="38"/>
      <c r="BS75" s="38"/>
      <c r="BT75" s="38"/>
      <c r="BU75" s="38"/>
      <c r="BV75" s="38"/>
      <c r="BW75" s="38"/>
      <c r="BX75" s="38"/>
      <c r="BY75" s="38"/>
      <c r="BZ75" s="38"/>
      <c r="CA75" s="38"/>
      <c r="CB75" s="38"/>
      <c r="CC75" s="38"/>
      <c r="CD75" s="38"/>
      <c r="CE75" s="38"/>
      <c r="CF75" s="38"/>
      <c r="CG75" s="38"/>
      <c r="CH75" s="38"/>
      <c r="CI75" s="38"/>
      <c r="CJ75" s="38"/>
      <c r="CK75" s="38"/>
      <c r="CL75" s="38"/>
      <c r="CM75" s="38"/>
      <c r="CN75" s="38"/>
      <c r="CO75" s="38"/>
      <c r="CP75" s="38"/>
      <c r="CQ75" s="38"/>
      <c r="CR75" s="38"/>
      <c r="CS75" s="38"/>
      <c r="CT75" s="38"/>
      <c r="CU75" s="38"/>
    </row>
    <row r="76" spans="2:99" x14ac:dyDescent="0.15">
      <c r="B76" s="39">
        <v>2.8935185185185188E-3</v>
      </c>
      <c r="C76" s="38">
        <v>0</v>
      </c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23">
        <f t="shared" si="1"/>
        <v>250</v>
      </c>
      <c r="T76" s="38">
        <v>2.5379999999999998</v>
      </c>
      <c r="U76" s="38">
        <v>2.5379999999999998</v>
      </c>
      <c r="V76" s="38">
        <v>2.0350000000000001</v>
      </c>
      <c r="W76" s="38">
        <v>2.0710000000000002</v>
      </c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38"/>
      <c r="BB76" s="38"/>
      <c r="BC76" s="38"/>
      <c r="BD76" s="38"/>
      <c r="BE76" s="38"/>
      <c r="BF76" s="38"/>
      <c r="BG76" s="38"/>
      <c r="BH76" s="38"/>
      <c r="BI76" s="38"/>
      <c r="BJ76" s="38"/>
      <c r="BK76" s="38"/>
      <c r="BL76" s="38"/>
      <c r="BM76" s="38"/>
      <c r="BN76" s="38"/>
      <c r="BO76" s="38"/>
      <c r="BP76" s="38"/>
      <c r="BQ76" s="38"/>
      <c r="BR76" s="38"/>
      <c r="BS76" s="38"/>
      <c r="BT76" s="38"/>
      <c r="BU76" s="38"/>
      <c r="BV76" s="38"/>
      <c r="BW76" s="38"/>
      <c r="BX76" s="38"/>
      <c r="BY76" s="38"/>
      <c r="BZ76" s="38"/>
      <c r="CA76" s="38"/>
      <c r="CB76" s="38"/>
      <c r="CC76" s="38"/>
      <c r="CD76" s="38"/>
      <c r="CE76" s="38"/>
      <c r="CF76" s="38"/>
      <c r="CG76" s="38"/>
      <c r="CH76" s="38"/>
      <c r="CI76" s="38"/>
      <c r="CJ76" s="38"/>
      <c r="CK76" s="38"/>
      <c r="CL76" s="38"/>
      <c r="CM76" s="38"/>
      <c r="CN76" s="38"/>
      <c r="CO76" s="38"/>
      <c r="CP76" s="38"/>
      <c r="CQ76" s="38"/>
      <c r="CR76" s="38"/>
      <c r="CS76" s="38"/>
      <c r="CT76" s="38"/>
      <c r="CU76" s="38"/>
    </row>
    <row r="77" spans="2:99" x14ac:dyDescent="0.15">
      <c r="B77" s="39">
        <v>2.9513888888888888E-3</v>
      </c>
      <c r="C77" s="38">
        <v>0</v>
      </c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23">
        <f t="shared" si="1"/>
        <v>255</v>
      </c>
      <c r="T77" s="38">
        <v>2.5379999999999998</v>
      </c>
      <c r="U77" s="38">
        <v>2.5390000000000001</v>
      </c>
      <c r="V77" s="38">
        <v>2.0659999999999998</v>
      </c>
      <c r="W77" s="38">
        <v>2.1019999999999999</v>
      </c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/>
      <c r="BF77" s="38"/>
      <c r="BG77" s="38"/>
      <c r="BH77" s="38"/>
      <c r="BI77" s="38"/>
      <c r="BJ77" s="38"/>
      <c r="BK77" s="38"/>
      <c r="BL77" s="38"/>
      <c r="BM77" s="38"/>
      <c r="BN77" s="38"/>
      <c r="BO77" s="38"/>
      <c r="BP77" s="38"/>
      <c r="BQ77" s="38"/>
      <c r="BR77" s="38"/>
      <c r="BS77" s="38"/>
      <c r="BT77" s="38"/>
      <c r="BU77" s="38"/>
      <c r="BV77" s="38"/>
      <c r="BW77" s="38"/>
      <c r="BX77" s="38"/>
      <c r="BY77" s="38"/>
      <c r="BZ77" s="38"/>
      <c r="CA77" s="38"/>
      <c r="CB77" s="38"/>
      <c r="CC77" s="38"/>
      <c r="CD77" s="38"/>
      <c r="CE77" s="38"/>
      <c r="CF77" s="38"/>
      <c r="CG77" s="38"/>
      <c r="CH77" s="38"/>
      <c r="CI77" s="38"/>
      <c r="CJ77" s="38"/>
      <c r="CK77" s="38"/>
      <c r="CL77" s="38"/>
      <c r="CM77" s="38"/>
      <c r="CN77" s="38"/>
      <c r="CO77" s="38"/>
      <c r="CP77" s="38"/>
      <c r="CQ77" s="38"/>
      <c r="CR77" s="38"/>
      <c r="CS77" s="38"/>
      <c r="CT77" s="38"/>
      <c r="CU77" s="38"/>
    </row>
    <row r="78" spans="2:99" x14ac:dyDescent="0.15">
      <c r="B78" s="39">
        <v>3.0092592592592588E-3</v>
      </c>
      <c r="C78" s="38">
        <v>0</v>
      </c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23">
        <f t="shared" si="1"/>
        <v>260</v>
      </c>
      <c r="T78" s="38">
        <v>2.5369999999999999</v>
      </c>
      <c r="U78" s="38">
        <v>2.54</v>
      </c>
      <c r="V78" s="38">
        <v>2.097</v>
      </c>
      <c r="W78" s="38">
        <v>2.133</v>
      </c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/>
      <c r="AP78" s="38"/>
      <c r="AQ78" s="38"/>
      <c r="AR78" s="38"/>
      <c r="AS78" s="38"/>
      <c r="AT78" s="38"/>
      <c r="AU78" s="38"/>
      <c r="AV78" s="38"/>
      <c r="AW78" s="38"/>
      <c r="AX78" s="38"/>
      <c r="AY78" s="38"/>
      <c r="AZ78" s="38"/>
      <c r="BA78" s="38"/>
      <c r="BB78" s="38"/>
      <c r="BC78" s="38"/>
      <c r="BD78" s="38"/>
      <c r="BE78" s="38"/>
      <c r="BF78" s="38"/>
      <c r="BG78" s="38"/>
      <c r="BH78" s="38"/>
      <c r="BI78" s="38"/>
      <c r="BJ78" s="38"/>
      <c r="BK78" s="38"/>
      <c r="BL78" s="38"/>
      <c r="BM78" s="38"/>
      <c r="BN78" s="38"/>
      <c r="BO78" s="38"/>
      <c r="BP78" s="38"/>
      <c r="BQ78" s="38"/>
      <c r="BR78" s="38"/>
      <c r="BS78" s="38"/>
      <c r="BT78" s="38"/>
      <c r="BU78" s="38"/>
      <c r="BV78" s="38"/>
      <c r="BW78" s="38"/>
      <c r="BX78" s="38"/>
      <c r="BY78" s="38"/>
      <c r="BZ78" s="38"/>
      <c r="CA78" s="38"/>
      <c r="CB78" s="38"/>
      <c r="CC78" s="38"/>
      <c r="CD78" s="38"/>
      <c r="CE78" s="38"/>
      <c r="CF78" s="38"/>
      <c r="CG78" s="38"/>
      <c r="CH78" s="38"/>
      <c r="CI78" s="38"/>
      <c r="CJ78" s="38"/>
      <c r="CK78" s="38"/>
      <c r="CL78" s="38"/>
      <c r="CM78" s="38"/>
      <c r="CN78" s="38"/>
      <c r="CO78" s="38"/>
      <c r="CP78" s="38"/>
      <c r="CQ78" s="38"/>
      <c r="CR78" s="38"/>
      <c r="CS78" s="38"/>
      <c r="CT78" s="38"/>
      <c r="CU78" s="38"/>
    </row>
    <row r="79" spans="2:99" x14ac:dyDescent="0.15">
      <c r="B79" s="39">
        <v>3.0671296296296297E-3</v>
      </c>
      <c r="C79" s="38">
        <v>0</v>
      </c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23">
        <f t="shared" si="1"/>
        <v>265</v>
      </c>
      <c r="T79" s="38">
        <v>2.536</v>
      </c>
      <c r="U79" s="38">
        <v>2.54</v>
      </c>
      <c r="V79" s="38">
        <v>2.1259999999999999</v>
      </c>
      <c r="W79" s="38">
        <v>2.1629999999999998</v>
      </c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/>
      <c r="BF79" s="38"/>
      <c r="BG79" s="38"/>
      <c r="BH79" s="38"/>
      <c r="BI79" s="38"/>
      <c r="BJ79" s="38"/>
      <c r="BK79" s="38"/>
      <c r="BL79" s="38"/>
      <c r="BM79" s="38"/>
      <c r="BN79" s="38"/>
      <c r="BO79" s="38"/>
      <c r="BP79" s="38"/>
      <c r="BQ79" s="38"/>
      <c r="BR79" s="38"/>
      <c r="BS79" s="38"/>
      <c r="BT79" s="38"/>
      <c r="BU79" s="38"/>
      <c r="BV79" s="38"/>
      <c r="BW79" s="38"/>
      <c r="BX79" s="38"/>
      <c r="BY79" s="38"/>
      <c r="BZ79" s="38"/>
      <c r="CA79" s="38"/>
      <c r="CB79" s="38"/>
      <c r="CC79" s="38"/>
      <c r="CD79" s="38"/>
      <c r="CE79" s="38"/>
      <c r="CF79" s="38"/>
      <c r="CG79" s="38"/>
      <c r="CH79" s="38"/>
      <c r="CI79" s="38"/>
      <c r="CJ79" s="38"/>
      <c r="CK79" s="38"/>
      <c r="CL79" s="38"/>
      <c r="CM79" s="38"/>
      <c r="CN79" s="38"/>
      <c r="CO79" s="38"/>
      <c r="CP79" s="38"/>
      <c r="CQ79" s="38"/>
      <c r="CR79" s="38"/>
      <c r="CS79" s="38"/>
      <c r="CT79" s="38"/>
      <c r="CU79" s="38"/>
    </row>
    <row r="80" spans="2:99" x14ac:dyDescent="0.15">
      <c r="B80" s="39">
        <v>3.1249999999999997E-3</v>
      </c>
      <c r="C80" s="38">
        <v>0</v>
      </c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23">
        <f t="shared" si="1"/>
        <v>270</v>
      </c>
      <c r="T80" s="38">
        <v>2.536</v>
      </c>
      <c r="U80" s="38">
        <v>2.5390000000000001</v>
      </c>
      <c r="V80" s="38">
        <v>2.1560000000000001</v>
      </c>
      <c r="W80" s="38">
        <v>2.1909999999999998</v>
      </c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  <c r="BH80" s="38"/>
      <c r="BI80" s="38"/>
      <c r="BJ80" s="38"/>
      <c r="BK80" s="38"/>
      <c r="BL80" s="38"/>
      <c r="BM80" s="38"/>
      <c r="BN80" s="38"/>
      <c r="BO80" s="38"/>
      <c r="BP80" s="38"/>
      <c r="BQ80" s="38"/>
      <c r="BR80" s="38"/>
      <c r="BS80" s="38"/>
      <c r="BT80" s="38"/>
      <c r="BU80" s="38"/>
      <c r="BV80" s="38"/>
      <c r="BW80" s="38"/>
      <c r="BX80" s="38"/>
      <c r="BY80" s="38"/>
      <c r="BZ80" s="38"/>
      <c r="CA80" s="38"/>
      <c r="CB80" s="38"/>
      <c r="CC80" s="38"/>
      <c r="CD80" s="38"/>
      <c r="CE80" s="38"/>
      <c r="CF80" s="38"/>
      <c r="CG80" s="38"/>
      <c r="CH80" s="38"/>
      <c r="CI80" s="38"/>
      <c r="CJ80" s="38"/>
      <c r="CK80" s="38"/>
      <c r="CL80" s="38"/>
      <c r="CM80" s="38"/>
      <c r="CN80" s="38"/>
      <c r="CO80" s="38"/>
      <c r="CP80" s="38"/>
      <c r="CQ80" s="38"/>
      <c r="CR80" s="38"/>
      <c r="CS80" s="38"/>
      <c r="CT80" s="38"/>
      <c r="CU80" s="38"/>
    </row>
    <row r="81" spans="2:99" x14ac:dyDescent="0.15">
      <c r="B81" s="39">
        <v>3.1828703703703702E-3</v>
      </c>
      <c r="C81" s="38">
        <v>0</v>
      </c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23">
        <f t="shared" si="1"/>
        <v>275</v>
      </c>
      <c r="T81" s="38">
        <v>2.5369999999999999</v>
      </c>
      <c r="U81" s="38">
        <v>2.5379999999999998</v>
      </c>
      <c r="V81" s="38">
        <v>2.1869999999999998</v>
      </c>
      <c r="W81" s="38">
        <v>2.218</v>
      </c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  <c r="BF81" s="38"/>
      <c r="BG81" s="38"/>
      <c r="BH81" s="38"/>
      <c r="BI81" s="38"/>
      <c r="BJ81" s="38"/>
      <c r="BK81" s="38"/>
      <c r="BL81" s="38"/>
      <c r="BM81" s="38"/>
      <c r="BN81" s="38"/>
      <c r="BO81" s="38"/>
      <c r="BP81" s="38"/>
      <c r="BQ81" s="38"/>
      <c r="BR81" s="38"/>
      <c r="BS81" s="38"/>
      <c r="BT81" s="38"/>
      <c r="BU81" s="38"/>
      <c r="BV81" s="38"/>
      <c r="BW81" s="38"/>
      <c r="BX81" s="38"/>
      <c r="BY81" s="38"/>
      <c r="BZ81" s="38"/>
      <c r="CA81" s="38"/>
      <c r="CB81" s="38"/>
      <c r="CC81" s="38"/>
      <c r="CD81" s="38"/>
      <c r="CE81" s="38"/>
      <c r="CF81" s="38"/>
      <c r="CG81" s="38"/>
      <c r="CH81" s="38"/>
      <c r="CI81" s="38"/>
      <c r="CJ81" s="38"/>
      <c r="CK81" s="38"/>
      <c r="CL81" s="38"/>
      <c r="CM81" s="38"/>
      <c r="CN81" s="38"/>
      <c r="CO81" s="38"/>
      <c r="CP81" s="38"/>
      <c r="CQ81" s="38"/>
      <c r="CR81" s="38"/>
      <c r="CS81" s="38"/>
      <c r="CT81" s="38"/>
      <c r="CU81" s="38"/>
    </row>
    <row r="82" spans="2:99" x14ac:dyDescent="0.15">
      <c r="B82" s="39">
        <v>3.2407407407407406E-3</v>
      </c>
      <c r="C82" s="38">
        <v>0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23">
        <f t="shared" si="1"/>
        <v>280</v>
      </c>
      <c r="T82" s="38">
        <v>2.5369999999999999</v>
      </c>
      <c r="U82" s="38">
        <v>2.536</v>
      </c>
      <c r="V82" s="38">
        <v>2.2149999999999999</v>
      </c>
      <c r="W82" s="38">
        <v>2.2440000000000002</v>
      </c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/>
      <c r="BF82" s="38"/>
      <c r="BG82" s="38"/>
      <c r="BH82" s="38"/>
      <c r="BI82" s="38"/>
      <c r="BJ82" s="38"/>
      <c r="BK82" s="38"/>
      <c r="BL82" s="38"/>
      <c r="BM82" s="38"/>
      <c r="BN82" s="38"/>
      <c r="BO82" s="38"/>
      <c r="BP82" s="38"/>
      <c r="BQ82" s="38"/>
      <c r="BR82" s="38"/>
      <c r="BS82" s="38"/>
      <c r="BT82" s="38"/>
      <c r="BU82" s="38"/>
      <c r="BV82" s="38"/>
      <c r="BW82" s="38"/>
      <c r="BX82" s="38"/>
      <c r="BY82" s="38"/>
      <c r="BZ82" s="38"/>
      <c r="CA82" s="38"/>
      <c r="CB82" s="38"/>
      <c r="CC82" s="38"/>
      <c r="CD82" s="38"/>
      <c r="CE82" s="38"/>
      <c r="CF82" s="38"/>
      <c r="CG82" s="38"/>
      <c r="CH82" s="38"/>
      <c r="CI82" s="38"/>
      <c r="CJ82" s="38"/>
      <c r="CK82" s="38"/>
      <c r="CL82" s="38"/>
      <c r="CM82" s="38"/>
      <c r="CN82" s="38"/>
      <c r="CO82" s="38"/>
      <c r="CP82" s="38"/>
      <c r="CQ82" s="38"/>
      <c r="CR82" s="38"/>
      <c r="CS82" s="38"/>
      <c r="CT82" s="38"/>
      <c r="CU82" s="38"/>
    </row>
    <row r="83" spans="2:99" x14ac:dyDescent="0.15">
      <c r="B83" s="39">
        <v>3.2986111111111111E-3</v>
      </c>
      <c r="C83" s="38">
        <v>0</v>
      </c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23">
        <f t="shared" si="1"/>
        <v>285</v>
      </c>
      <c r="T83" s="38">
        <v>2.5369999999999999</v>
      </c>
      <c r="U83" s="38">
        <v>2.5339999999999998</v>
      </c>
      <c r="V83" s="38">
        <v>2.242</v>
      </c>
      <c r="W83" s="38">
        <v>2.2690000000000001</v>
      </c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/>
      <c r="BF83" s="38"/>
      <c r="BG83" s="38"/>
      <c r="BH83" s="38"/>
      <c r="BI83" s="38"/>
      <c r="BJ83" s="38"/>
      <c r="BK83" s="38"/>
      <c r="BL83" s="38"/>
      <c r="BM83" s="38"/>
      <c r="BN83" s="38"/>
      <c r="BO83" s="38"/>
      <c r="BP83" s="38"/>
      <c r="BQ83" s="38"/>
      <c r="BR83" s="38"/>
      <c r="BS83" s="38"/>
      <c r="BT83" s="38"/>
      <c r="BU83" s="38"/>
      <c r="BV83" s="38"/>
      <c r="BW83" s="38"/>
      <c r="BX83" s="38"/>
      <c r="BY83" s="38"/>
      <c r="BZ83" s="38"/>
      <c r="CA83" s="38"/>
      <c r="CB83" s="38"/>
      <c r="CC83" s="38"/>
      <c r="CD83" s="38"/>
      <c r="CE83" s="38"/>
      <c r="CF83" s="38"/>
      <c r="CG83" s="38"/>
      <c r="CH83" s="38"/>
      <c r="CI83" s="38"/>
      <c r="CJ83" s="38"/>
      <c r="CK83" s="38"/>
      <c r="CL83" s="38"/>
      <c r="CM83" s="38"/>
      <c r="CN83" s="38"/>
      <c r="CO83" s="38"/>
      <c r="CP83" s="38"/>
      <c r="CQ83" s="38"/>
      <c r="CR83" s="38"/>
      <c r="CS83" s="38"/>
      <c r="CT83" s="38"/>
      <c r="CU83" s="38"/>
    </row>
    <row r="84" spans="2:99" x14ac:dyDescent="0.15">
      <c r="B84" s="39">
        <v>3.3564814814814811E-3</v>
      </c>
      <c r="C84" s="38">
        <v>0</v>
      </c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23">
        <f t="shared" si="1"/>
        <v>290</v>
      </c>
      <c r="T84" s="38">
        <v>2.5390000000000001</v>
      </c>
      <c r="U84" s="38">
        <v>2.532</v>
      </c>
      <c r="V84" s="38">
        <v>2.2690000000000001</v>
      </c>
      <c r="W84" s="38">
        <v>2.294</v>
      </c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8"/>
      <c r="AR84" s="38"/>
      <c r="AS84" s="38"/>
      <c r="AT84" s="38"/>
      <c r="AU84" s="38"/>
      <c r="AV84" s="38"/>
      <c r="AW84" s="38"/>
      <c r="AX84" s="38"/>
      <c r="AY84" s="38"/>
      <c r="AZ84" s="38"/>
      <c r="BA84" s="38"/>
      <c r="BB84" s="38"/>
      <c r="BC84" s="38"/>
      <c r="BD84" s="38"/>
      <c r="BE84" s="38"/>
      <c r="BF84" s="38"/>
      <c r="BG84" s="38"/>
      <c r="BH84" s="38"/>
      <c r="BI84" s="38"/>
      <c r="BJ84" s="38"/>
      <c r="BK84" s="38"/>
      <c r="BL84" s="38"/>
      <c r="BM84" s="38"/>
      <c r="BN84" s="38"/>
      <c r="BO84" s="38"/>
      <c r="BP84" s="38"/>
      <c r="BQ84" s="38"/>
      <c r="BR84" s="38"/>
      <c r="BS84" s="38"/>
      <c r="BT84" s="38"/>
      <c r="BU84" s="38"/>
      <c r="BV84" s="38"/>
      <c r="BW84" s="38"/>
      <c r="BX84" s="38"/>
      <c r="BY84" s="38"/>
      <c r="BZ84" s="38"/>
      <c r="CA84" s="38"/>
      <c r="CB84" s="38"/>
      <c r="CC84" s="38"/>
      <c r="CD84" s="38"/>
      <c r="CE84" s="38"/>
      <c r="CF84" s="38"/>
      <c r="CG84" s="38"/>
      <c r="CH84" s="38"/>
      <c r="CI84" s="38"/>
      <c r="CJ84" s="38"/>
      <c r="CK84" s="38"/>
      <c r="CL84" s="38"/>
      <c r="CM84" s="38"/>
      <c r="CN84" s="38"/>
      <c r="CO84" s="38"/>
      <c r="CP84" s="38"/>
      <c r="CQ84" s="38"/>
      <c r="CR84" s="38"/>
      <c r="CS84" s="38"/>
      <c r="CT84" s="38"/>
      <c r="CU84" s="38"/>
    </row>
    <row r="85" spans="2:99" x14ac:dyDescent="0.15">
      <c r="B85" s="39">
        <v>3.414351851851852E-3</v>
      </c>
      <c r="C85" s="38">
        <v>0</v>
      </c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23">
        <f t="shared" si="1"/>
        <v>295</v>
      </c>
      <c r="T85" s="38">
        <v>2.5369999999999999</v>
      </c>
      <c r="U85" s="38">
        <v>2.5270000000000001</v>
      </c>
      <c r="V85" s="38">
        <v>2.2949999999999999</v>
      </c>
      <c r="W85" s="38">
        <v>2.3180000000000001</v>
      </c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  <c r="AO85" s="38"/>
      <c r="AP85" s="38"/>
      <c r="AQ85" s="38"/>
      <c r="AR85" s="38"/>
      <c r="AS85" s="38"/>
      <c r="AT85" s="38"/>
      <c r="AU85" s="38"/>
      <c r="AV85" s="38"/>
      <c r="AW85" s="38"/>
      <c r="AX85" s="38"/>
      <c r="AY85" s="38"/>
      <c r="AZ85" s="38"/>
      <c r="BA85" s="38"/>
      <c r="BB85" s="38"/>
      <c r="BC85" s="38"/>
      <c r="BD85" s="38"/>
      <c r="BE85" s="38"/>
      <c r="BF85" s="38"/>
      <c r="BG85" s="38"/>
      <c r="BH85" s="38"/>
      <c r="BI85" s="38"/>
      <c r="BJ85" s="38"/>
      <c r="BK85" s="38"/>
      <c r="BL85" s="38"/>
      <c r="BM85" s="38"/>
      <c r="BN85" s="38"/>
      <c r="BO85" s="38"/>
      <c r="BP85" s="38"/>
      <c r="BQ85" s="38"/>
      <c r="BR85" s="38"/>
      <c r="BS85" s="38"/>
      <c r="BT85" s="38"/>
      <c r="BU85" s="38"/>
      <c r="BV85" s="38"/>
      <c r="BW85" s="38"/>
      <c r="BX85" s="38"/>
      <c r="BY85" s="38"/>
      <c r="BZ85" s="38"/>
      <c r="CA85" s="38"/>
      <c r="CB85" s="38"/>
      <c r="CC85" s="38"/>
      <c r="CD85" s="38"/>
      <c r="CE85" s="38"/>
      <c r="CF85" s="38"/>
      <c r="CG85" s="38"/>
      <c r="CH85" s="38"/>
      <c r="CI85" s="38"/>
      <c r="CJ85" s="38"/>
      <c r="CK85" s="38"/>
      <c r="CL85" s="38"/>
      <c r="CM85" s="38"/>
      <c r="CN85" s="38"/>
      <c r="CO85" s="38"/>
      <c r="CP85" s="38"/>
      <c r="CQ85" s="38"/>
      <c r="CR85" s="38"/>
      <c r="CS85" s="38"/>
      <c r="CT85" s="38"/>
      <c r="CU85" s="38"/>
    </row>
    <row r="86" spans="2:99" x14ac:dyDescent="0.15">
      <c r="B86" s="39">
        <v>3.472222222222222E-3</v>
      </c>
      <c r="C86" s="38">
        <v>0</v>
      </c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23">
        <f t="shared" si="1"/>
        <v>300</v>
      </c>
      <c r="T86" s="38">
        <v>2.5369999999999999</v>
      </c>
      <c r="U86" s="38">
        <v>2.5270000000000001</v>
      </c>
      <c r="V86" s="38">
        <v>2.3199999999999998</v>
      </c>
      <c r="W86" s="38">
        <v>2.3410000000000002</v>
      </c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8"/>
      <c r="AS86" s="38"/>
      <c r="AT86" s="38"/>
      <c r="AU86" s="38"/>
      <c r="AV86" s="38"/>
      <c r="AW86" s="38"/>
      <c r="AX86" s="38"/>
      <c r="AY86" s="38"/>
      <c r="AZ86" s="38"/>
      <c r="BA86" s="38"/>
      <c r="BB86" s="38"/>
      <c r="BC86" s="38"/>
      <c r="BD86" s="38"/>
      <c r="BE86" s="38"/>
      <c r="BF86" s="38"/>
      <c r="BG86" s="38"/>
      <c r="BH86" s="38"/>
      <c r="BI86" s="38"/>
      <c r="BJ86" s="38"/>
      <c r="BK86" s="38"/>
      <c r="BL86" s="38"/>
      <c r="BM86" s="38"/>
      <c r="BN86" s="38"/>
      <c r="BO86" s="38"/>
      <c r="BP86" s="38"/>
      <c r="BQ86" s="38"/>
      <c r="BR86" s="38"/>
      <c r="BS86" s="38"/>
      <c r="BT86" s="38"/>
      <c r="BU86" s="38"/>
      <c r="BV86" s="38"/>
      <c r="BW86" s="38"/>
      <c r="BX86" s="38"/>
      <c r="BY86" s="38"/>
      <c r="BZ86" s="38"/>
      <c r="CA86" s="38"/>
      <c r="CB86" s="38"/>
      <c r="CC86" s="38"/>
      <c r="CD86" s="38"/>
      <c r="CE86" s="38"/>
      <c r="CF86" s="38"/>
      <c r="CG86" s="38"/>
      <c r="CH86" s="38"/>
      <c r="CI86" s="38"/>
      <c r="CJ86" s="38"/>
      <c r="CK86" s="38"/>
      <c r="CL86" s="38"/>
      <c r="CM86" s="38"/>
      <c r="CN86" s="38"/>
      <c r="CO86" s="38"/>
      <c r="CP86" s="38"/>
      <c r="CQ86" s="38"/>
      <c r="CR86" s="38"/>
      <c r="CS86" s="38"/>
      <c r="CT86" s="38"/>
      <c r="CU86" s="38"/>
    </row>
    <row r="87" spans="2:99" x14ac:dyDescent="0.15">
      <c r="B87" s="39">
        <v>3.530092592592592E-3</v>
      </c>
      <c r="C87" s="38">
        <v>0</v>
      </c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23">
        <f t="shared" si="1"/>
        <v>305</v>
      </c>
      <c r="T87" s="38">
        <v>2.536</v>
      </c>
      <c r="U87" s="38">
        <v>2.524</v>
      </c>
      <c r="V87" s="38">
        <v>2.343</v>
      </c>
      <c r="W87" s="38">
        <v>2.3620000000000001</v>
      </c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8"/>
      <c r="AM87" s="38"/>
      <c r="AN87" s="38"/>
      <c r="AO87" s="38"/>
      <c r="AP87" s="38"/>
      <c r="AQ87" s="38"/>
      <c r="AR87" s="38"/>
      <c r="AS87" s="38"/>
      <c r="AT87" s="38"/>
      <c r="AU87" s="38"/>
      <c r="AV87" s="38"/>
      <c r="AW87" s="38"/>
      <c r="AX87" s="38"/>
      <c r="AY87" s="38"/>
      <c r="AZ87" s="38"/>
      <c r="BA87" s="38"/>
      <c r="BB87" s="38"/>
      <c r="BC87" s="38"/>
      <c r="BD87" s="38"/>
      <c r="BE87" s="38"/>
      <c r="BF87" s="38"/>
      <c r="BG87" s="38"/>
      <c r="BH87" s="38"/>
      <c r="BI87" s="38"/>
      <c r="BJ87" s="38"/>
      <c r="BK87" s="38"/>
      <c r="BL87" s="38"/>
      <c r="BM87" s="38"/>
      <c r="BN87" s="38"/>
      <c r="BO87" s="38"/>
      <c r="BP87" s="38"/>
      <c r="BQ87" s="38"/>
      <c r="BR87" s="38"/>
      <c r="BS87" s="38"/>
      <c r="BT87" s="38"/>
      <c r="BU87" s="38"/>
      <c r="BV87" s="38"/>
      <c r="BW87" s="38"/>
      <c r="BX87" s="38"/>
      <c r="BY87" s="38"/>
      <c r="BZ87" s="38"/>
      <c r="CA87" s="38"/>
      <c r="CB87" s="38"/>
      <c r="CC87" s="38"/>
      <c r="CD87" s="38"/>
      <c r="CE87" s="38"/>
      <c r="CF87" s="38"/>
      <c r="CG87" s="38"/>
      <c r="CH87" s="38"/>
      <c r="CI87" s="38"/>
      <c r="CJ87" s="38"/>
      <c r="CK87" s="38"/>
      <c r="CL87" s="38"/>
      <c r="CM87" s="38"/>
      <c r="CN87" s="38"/>
      <c r="CO87" s="38"/>
      <c r="CP87" s="38"/>
      <c r="CQ87" s="38"/>
      <c r="CR87" s="38"/>
      <c r="CS87" s="38"/>
      <c r="CT87" s="38"/>
      <c r="CU87" s="38"/>
    </row>
    <row r="88" spans="2:99" x14ac:dyDescent="0.15">
      <c r="B88" s="39">
        <v>3.5879629629629629E-3</v>
      </c>
      <c r="C88" s="38">
        <v>0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23">
        <f t="shared" si="1"/>
        <v>310</v>
      </c>
      <c r="T88" s="38">
        <v>2.536</v>
      </c>
      <c r="U88" s="38">
        <v>2.5230000000000001</v>
      </c>
      <c r="V88" s="38">
        <v>2.3650000000000002</v>
      </c>
      <c r="W88" s="38">
        <v>2.3820000000000001</v>
      </c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8"/>
      <c r="AS88" s="38"/>
      <c r="AT88" s="38"/>
      <c r="AU88" s="38"/>
      <c r="AV88" s="38"/>
      <c r="AW88" s="38"/>
      <c r="AX88" s="38"/>
      <c r="AY88" s="38"/>
      <c r="AZ88" s="38"/>
      <c r="BA88" s="38"/>
      <c r="BB88" s="38"/>
      <c r="BC88" s="38"/>
      <c r="BD88" s="38"/>
      <c r="BE88" s="38"/>
      <c r="BF88" s="38"/>
      <c r="BG88" s="38"/>
      <c r="BH88" s="38"/>
      <c r="BI88" s="38"/>
      <c r="BJ88" s="38"/>
      <c r="BK88" s="38"/>
      <c r="BL88" s="38"/>
      <c r="BM88" s="38"/>
      <c r="BN88" s="38"/>
      <c r="BO88" s="38"/>
      <c r="BP88" s="38"/>
      <c r="BQ88" s="38"/>
      <c r="BR88" s="38"/>
      <c r="BS88" s="38"/>
      <c r="BT88" s="38"/>
      <c r="BU88" s="38"/>
      <c r="BV88" s="38"/>
      <c r="BW88" s="38"/>
      <c r="BX88" s="38"/>
      <c r="BY88" s="38"/>
      <c r="BZ88" s="38"/>
      <c r="CA88" s="38"/>
      <c r="CB88" s="38"/>
      <c r="CC88" s="38"/>
      <c r="CD88" s="38"/>
      <c r="CE88" s="38"/>
      <c r="CF88" s="38"/>
      <c r="CG88" s="38"/>
      <c r="CH88" s="38"/>
      <c r="CI88" s="38"/>
      <c r="CJ88" s="38"/>
      <c r="CK88" s="38"/>
      <c r="CL88" s="38"/>
      <c r="CM88" s="38"/>
      <c r="CN88" s="38"/>
      <c r="CO88" s="38"/>
      <c r="CP88" s="38"/>
      <c r="CQ88" s="38"/>
      <c r="CR88" s="38"/>
      <c r="CS88" s="38"/>
      <c r="CT88" s="38"/>
      <c r="CU88" s="38"/>
    </row>
    <row r="89" spans="2:99" x14ac:dyDescent="0.15">
      <c r="B89" s="39">
        <v>3.645833333333333E-3</v>
      </c>
      <c r="C89" s="38">
        <v>0</v>
      </c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23">
        <f t="shared" si="1"/>
        <v>315</v>
      </c>
      <c r="T89" s="38">
        <v>2.5339999999999998</v>
      </c>
      <c r="U89" s="38">
        <v>2.5219999999999998</v>
      </c>
      <c r="V89" s="38">
        <v>2.3839999999999999</v>
      </c>
      <c r="W89" s="38">
        <v>2.4</v>
      </c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8"/>
      <c r="AM89" s="38"/>
      <c r="AN89" s="38"/>
      <c r="AO89" s="38"/>
      <c r="AP89" s="38"/>
      <c r="AQ89" s="38"/>
      <c r="AR89" s="38"/>
      <c r="AS89" s="38"/>
      <c r="AT89" s="38"/>
      <c r="AU89" s="38"/>
      <c r="AV89" s="38"/>
      <c r="AW89" s="38"/>
      <c r="AX89" s="38"/>
      <c r="AY89" s="38"/>
      <c r="AZ89" s="38"/>
      <c r="BA89" s="38"/>
      <c r="BB89" s="38"/>
      <c r="BC89" s="38"/>
      <c r="BD89" s="38"/>
      <c r="BE89" s="38"/>
      <c r="BF89" s="38"/>
      <c r="BG89" s="38"/>
      <c r="BH89" s="38"/>
      <c r="BI89" s="38"/>
      <c r="BJ89" s="38"/>
      <c r="BK89" s="38"/>
      <c r="BL89" s="38"/>
      <c r="BM89" s="38"/>
      <c r="BN89" s="38"/>
      <c r="BO89" s="38"/>
      <c r="BP89" s="38"/>
      <c r="BQ89" s="38"/>
      <c r="BR89" s="38"/>
      <c r="BS89" s="38"/>
      <c r="BT89" s="38"/>
      <c r="BU89" s="38"/>
      <c r="BV89" s="38"/>
      <c r="BW89" s="38"/>
      <c r="BX89" s="38"/>
      <c r="BY89" s="38"/>
      <c r="BZ89" s="38"/>
      <c r="CA89" s="38"/>
      <c r="CB89" s="38"/>
      <c r="CC89" s="38"/>
      <c r="CD89" s="38"/>
      <c r="CE89" s="38"/>
      <c r="CF89" s="38"/>
      <c r="CG89" s="38"/>
      <c r="CH89" s="38"/>
      <c r="CI89" s="38"/>
      <c r="CJ89" s="38"/>
      <c r="CK89" s="38"/>
      <c r="CL89" s="38"/>
      <c r="CM89" s="38"/>
      <c r="CN89" s="38"/>
      <c r="CO89" s="38"/>
      <c r="CP89" s="38"/>
      <c r="CQ89" s="38"/>
      <c r="CR89" s="38"/>
      <c r="CS89" s="38"/>
      <c r="CT89" s="38"/>
      <c r="CU89" s="38"/>
    </row>
    <row r="90" spans="2:99" x14ac:dyDescent="0.15">
      <c r="B90" s="39">
        <v>3.7037037037037034E-3</v>
      </c>
      <c r="C90" s="38">
        <v>0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23">
        <f t="shared" si="1"/>
        <v>320</v>
      </c>
      <c r="T90" s="38">
        <v>2.5310000000000001</v>
      </c>
      <c r="U90" s="38">
        <v>2.5209999999999999</v>
      </c>
      <c r="V90" s="38">
        <v>2.403</v>
      </c>
      <c r="W90" s="38">
        <v>2.4169999999999998</v>
      </c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38"/>
      <c r="AN90" s="38"/>
      <c r="AO90" s="38"/>
      <c r="AP90" s="38"/>
      <c r="AQ90" s="38"/>
      <c r="AR90" s="38"/>
      <c r="AS90" s="38"/>
      <c r="AT90" s="38"/>
      <c r="AU90" s="38"/>
      <c r="AV90" s="38"/>
      <c r="AW90" s="38"/>
      <c r="AX90" s="38"/>
      <c r="AY90" s="38"/>
      <c r="AZ90" s="38"/>
      <c r="BA90" s="38"/>
      <c r="BB90" s="38"/>
      <c r="BC90" s="38"/>
      <c r="BD90" s="38"/>
      <c r="BE90" s="38"/>
      <c r="BF90" s="38"/>
      <c r="BG90" s="38"/>
      <c r="BH90" s="38"/>
      <c r="BI90" s="38"/>
      <c r="BJ90" s="38"/>
      <c r="BK90" s="38"/>
      <c r="BL90" s="38"/>
      <c r="BM90" s="38"/>
      <c r="BN90" s="38"/>
      <c r="BO90" s="38"/>
      <c r="BP90" s="38"/>
      <c r="BQ90" s="38"/>
      <c r="BR90" s="38"/>
      <c r="BS90" s="38"/>
      <c r="BT90" s="38"/>
      <c r="BU90" s="38"/>
      <c r="BV90" s="38"/>
      <c r="BW90" s="38"/>
      <c r="BX90" s="38"/>
      <c r="BY90" s="38"/>
      <c r="BZ90" s="38"/>
      <c r="CA90" s="38"/>
      <c r="CB90" s="38"/>
      <c r="CC90" s="38"/>
      <c r="CD90" s="38"/>
      <c r="CE90" s="38"/>
      <c r="CF90" s="38"/>
      <c r="CG90" s="38"/>
      <c r="CH90" s="38"/>
      <c r="CI90" s="38"/>
      <c r="CJ90" s="38"/>
      <c r="CK90" s="38"/>
      <c r="CL90" s="38"/>
      <c r="CM90" s="38"/>
      <c r="CN90" s="38"/>
      <c r="CO90" s="38"/>
      <c r="CP90" s="38"/>
      <c r="CQ90" s="38"/>
      <c r="CR90" s="38"/>
      <c r="CS90" s="38"/>
      <c r="CT90" s="38"/>
      <c r="CU90" s="38"/>
    </row>
    <row r="91" spans="2:99" x14ac:dyDescent="0.15">
      <c r="B91" s="39">
        <v>3.7615740740740739E-3</v>
      </c>
      <c r="C91" s="38">
        <v>0</v>
      </c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23">
        <f t="shared" ref="S91:S122" si="2">S90+5</f>
        <v>325</v>
      </c>
      <c r="T91" s="38">
        <v>2.5299999999999998</v>
      </c>
      <c r="U91" s="38">
        <v>2.5209999999999999</v>
      </c>
      <c r="V91" s="38">
        <v>2.4209999999999998</v>
      </c>
      <c r="W91" s="38">
        <v>2.4319999999999999</v>
      </c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8"/>
      <c r="AS91" s="38"/>
      <c r="AT91" s="38"/>
      <c r="AU91" s="38"/>
      <c r="AV91" s="38"/>
      <c r="AW91" s="38"/>
      <c r="AX91" s="38"/>
      <c r="AY91" s="38"/>
      <c r="AZ91" s="38"/>
      <c r="BA91" s="38"/>
      <c r="BB91" s="38"/>
      <c r="BC91" s="38"/>
      <c r="BD91" s="38"/>
      <c r="BE91" s="38"/>
      <c r="BF91" s="38"/>
      <c r="BG91" s="38"/>
      <c r="BH91" s="38"/>
      <c r="BI91" s="38"/>
      <c r="BJ91" s="38"/>
      <c r="BK91" s="38"/>
      <c r="BL91" s="38"/>
      <c r="BM91" s="38"/>
      <c r="BN91" s="38"/>
      <c r="BO91" s="38"/>
      <c r="BP91" s="38"/>
      <c r="BQ91" s="38"/>
      <c r="BR91" s="38"/>
      <c r="BS91" s="38"/>
      <c r="BT91" s="38"/>
      <c r="BU91" s="38"/>
      <c r="BV91" s="38"/>
      <c r="BW91" s="38"/>
      <c r="BX91" s="38"/>
      <c r="BY91" s="38"/>
      <c r="BZ91" s="38"/>
      <c r="CA91" s="38"/>
      <c r="CB91" s="38"/>
      <c r="CC91" s="38"/>
      <c r="CD91" s="38"/>
      <c r="CE91" s="38"/>
      <c r="CF91" s="38"/>
      <c r="CG91" s="38"/>
      <c r="CH91" s="38"/>
      <c r="CI91" s="38"/>
      <c r="CJ91" s="38"/>
      <c r="CK91" s="38"/>
      <c r="CL91" s="38"/>
      <c r="CM91" s="38"/>
      <c r="CN91" s="38"/>
      <c r="CO91" s="38"/>
      <c r="CP91" s="38"/>
      <c r="CQ91" s="38"/>
      <c r="CR91" s="38"/>
      <c r="CS91" s="38"/>
      <c r="CT91" s="38"/>
      <c r="CU91" s="38"/>
    </row>
    <row r="92" spans="2:99" x14ac:dyDescent="0.15">
      <c r="B92" s="39">
        <v>3.8194444444444443E-3</v>
      </c>
      <c r="C92" s="38">
        <v>0</v>
      </c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23">
        <f t="shared" si="2"/>
        <v>330</v>
      </c>
      <c r="T92" s="38">
        <v>2.5289999999999999</v>
      </c>
      <c r="U92" s="38">
        <v>2.5209999999999999</v>
      </c>
      <c r="V92" s="38">
        <v>2.4369999999999998</v>
      </c>
      <c r="W92" s="38">
        <v>2.4460000000000002</v>
      </c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8"/>
      <c r="AM92" s="38"/>
      <c r="AN92" s="38"/>
      <c r="AO92" s="38"/>
      <c r="AP92" s="38"/>
      <c r="AQ92" s="38"/>
      <c r="AR92" s="38"/>
      <c r="AS92" s="38"/>
      <c r="AT92" s="38"/>
      <c r="AU92" s="38"/>
      <c r="AV92" s="38"/>
      <c r="AW92" s="38"/>
      <c r="AX92" s="38"/>
      <c r="AY92" s="38"/>
      <c r="AZ92" s="38"/>
      <c r="BA92" s="38"/>
      <c r="BB92" s="38"/>
      <c r="BC92" s="38"/>
      <c r="BD92" s="38"/>
      <c r="BE92" s="38"/>
      <c r="BF92" s="38"/>
      <c r="BG92" s="38"/>
      <c r="BH92" s="38"/>
      <c r="BI92" s="38"/>
      <c r="BJ92" s="38"/>
      <c r="BK92" s="38"/>
      <c r="BL92" s="38"/>
      <c r="BM92" s="38"/>
      <c r="BN92" s="38"/>
      <c r="BO92" s="38"/>
      <c r="BP92" s="38"/>
      <c r="BQ92" s="38"/>
      <c r="BR92" s="38"/>
      <c r="BS92" s="38"/>
      <c r="BT92" s="38"/>
      <c r="BU92" s="38"/>
      <c r="BV92" s="38"/>
      <c r="BW92" s="38"/>
      <c r="BX92" s="38"/>
      <c r="BY92" s="38"/>
      <c r="BZ92" s="38"/>
      <c r="CA92" s="38"/>
      <c r="CB92" s="38"/>
      <c r="CC92" s="38"/>
      <c r="CD92" s="38"/>
      <c r="CE92" s="38"/>
      <c r="CF92" s="38"/>
      <c r="CG92" s="38"/>
      <c r="CH92" s="38"/>
      <c r="CI92" s="38"/>
      <c r="CJ92" s="38"/>
      <c r="CK92" s="38"/>
      <c r="CL92" s="38"/>
      <c r="CM92" s="38"/>
      <c r="CN92" s="38"/>
      <c r="CO92" s="38"/>
      <c r="CP92" s="38"/>
      <c r="CQ92" s="38"/>
      <c r="CR92" s="38"/>
      <c r="CS92" s="38"/>
      <c r="CT92" s="38"/>
      <c r="CU92" s="38"/>
    </row>
    <row r="93" spans="2:99" x14ac:dyDescent="0.15">
      <c r="B93" s="39">
        <v>3.8773148148148143E-3</v>
      </c>
      <c r="C93" s="38">
        <v>0</v>
      </c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23">
        <f t="shared" si="2"/>
        <v>335</v>
      </c>
      <c r="T93" s="38">
        <v>2.5289999999999999</v>
      </c>
      <c r="U93" s="38">
        <v>2.52</v>
      </c>
      <c r="V93" s="38">
        <v>2.4500000000000002</v>
      </c>
      <c r="W93" s="38">
        <v>2.4580000000000002</v>
      </c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8"/>
      <c r="BE93" s="38"/>
      <c r="BF93" s="38"/>
      <c r="BG93" s="38"/>
      <c r="BH93" s="38"/>
      <c r="BI93" s="38"/>
      <c r="BJ93" s="38"/>
      <c r="BK93" s="38"/>
      <c r="BL93" s="38"/>
      <c r="BM93" s="38"/>
      <c r="BN93" s="38"/>
      <c r="BO93" s="38"/>
      <c r="BP93" s="38"/>
      <c r="BQ93" s="38"/>
      <c r="BR93" s="38"/>
      <c r="BS93" s="38"/>
      <c r="BT93" s="38"/>
      <c r="BU93" s="38"/>
      <c r="BV93" s="38"/>
      <c r="BW93" s="38"/>
      <c r="BX93" s="38"/>
      <c r="BY93" s="38"/>
      <c r="BZ93" s="38"/>
      <c r="CA93" s="38"/>
      <c r="CB93" s="38"/>
      <c r="CC93" s="38"/>
      <c r="CD93" s="38"/>
      <c r="CE93" s="38"/>
      <c r="CF93" s="38"/>
      <c r="CG93" s="38"/>
      <c r="CH93" s="38"/>
      <c r="CI93" s="38"/>
      <c r="CJ93" s="38"/>
      <c r="CK93" s="38"/>
      <c r="CL93" s="38"/>
      <c r="CM93" s="38"/>
      <c r="CN93" s="38"/>
      <c r="CO93" s="38"/>
      <c r="CP93" s="38"/>
      <c r="CQ93" s="38"/>
      <c r="CR93" s="38"/>
      <c r="CS93" s="38"/>
      <c r="CT93" s="38"/>
      <c r="CU93" s="38"/>
    </row>
    <row r="94" spans="2:99" x14ac:dyDescent="0.15">
      <c r="B94" s="39">
        <v>3.9351851851851857E-3</v>
      </c>
      <c r="C94" s="38">
        <v>0</v>
      </c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23">
        <f t="shared" si="2"/>
        <v>340</v>
      </c>
      <c r="T94" s="38">
        <v>2.5259999999999998</v>
      </c>
      <c r="U94" s="38">
        <v>2.52</v>
      </c>
      <c r="V94" s="38">
        <v>2.4620000000000002</v>
      </c>
      <c r="W94" s="38">
        <v>2.468</v>
      </c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38"/>
      <c r="AM94" s="38"/>
      <c r="AN94" s="38"/>
      <c r="AO94" s="38"/>
      <c r="AP94" s="38"/>
      <c r="AQ94" s="38"/>
      <c r="AR94" s="38"/>
      <c r="AS94" s="38"/>
      <c r="AT94" s="38"/>
      <c r="AU94" s="38"/>
      <c r="AV94" s="38"/>
      <c r="AW94" s="38"/>
      <c r="AX94" s="38"/>
      <c r="AY94" s="38"/>
      <c r="AZ94" s="38"/>
      <c r="BA94" s="38"/>
      <c r="BB94" s="38"/>
      <c r="BC94" s="38"/>
      <c r="BD94" s="38"/>
      <c r="BE94" s="38"/>
      <c r="BF94" s="38"/>
      <c r="BG94" s="38"/>
      <c r="BH94" s="38"/>
      <c r="BI94" s="38"/>
      <c r="BJ94" s="38"/>
      <c r="BK94" s="38"/>
      <c r="BL94" s="38"/>
      <c r="BM94" s="38"/>
      <c r="BN94" s="38"/>
      <c r="BO94" s="38"/>
      <c r="BP94" s="38"/>
      <c r="BQ94" s="38"/>
      <c r="BR94" s="38"/>
      <c r="BS94" s="38"/>
      <c r="BT94" s="38"/>
      <c r="BU94" s="38"/>
      <c r="BV94" s="38"/>
      <c r="BW94" s="38"/>
      <c r="BX94" s="38"/>
      <c r="BY94" s="38"/>
      <c r="BZ94" s="38"/>
      <c r="CA94" s="38"/>
      <c r="CB94" s="38"/>
      <c r="CC94" s="38"/>
      <c r="CD94" s="38"/>
      <c r="CE94" s="38"/>
      <c r="CF94" s="38"/>
      <c r="CG94" s="38"/>
      <c r="CH94" s="38"/>
      <c r="CI94" s="38"/>
      <c r="CJ94" s="38"/>
      <c r="CK94" s="38"/>
      <c r="CL94" s="38"/>
      <c r="CM94" s="38"/>
      <c r="CN94" s="38"/>
      <c r="CO94" s="38"/>
      <c r="CP94" s="38"/>
      <c r="CQ94" s="38"/>
      <c r="CR94" s="38"/>
      <c r="CS94" s="38"/>
      <c r="CT94" s="38"/>
      <c r="CU94" s="38"/>
    </row>
    <row r="95" spans="2:99" x14ac:dyDescent="0.15">
      <c r="B95" s="39">
        <v>3.9930555555555561E-3</v>
      </c>
      <c r="C95" s="38">
        <v>0</v>
      </c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23">
        <f t="shared" si="2"/>
        <v>345</v>
      </c>
      <c r="T95" s="38">
        <v>2.5249999999999999</v>
      </c>
      <c r="U95" s="38">
        <v>2.5209999999999999</v>
      </c>
      <c r="V95" s="38">
        <v>2.4729999999999999</v>
      </c>
      <c r="W95" s="38">
        <v>2.4769999999999999</v>
      </c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8"/>
      <c r="AR95" s="38"/>
      <c r="AS95" s="38"/>
      <c r="AT95" s="38"/>
      <c r="AU95" s="38"/>
      <c r="AV95" s="38"/>
      <c r="AW95" s="38"/>
      <c r="AX95" s="38"/>
      <c r="AY95" s="38"/>
      <c r="AZ95" s="38"/>
      <c r="BA95" s="38"/>
      <c r="BB95" s="38"/>
      <c r="BC95" s="38"/>
      <c r="BD95" s="38"/>
      <c r="BE95" s="38"/>
      <c r="BF95" s="38"/>
      <c r="BG95" s="38"/>
      <c r="BH95" s="38"/>
      <c r="BI95" s="38"/>
      <c r="BJ95" s="38"/>
      <c r="BK95" s="38"/>
      <c r="BL95" s="38"/>
      <c r="BM95" s="38"/>
      <c r="BN95" s="38"/>
      <c r="BO95" s="38"/>
      <c r="BP95" s="38"/>
      <c r="BQ95" s="38"/>
      <c r="BR95" s="38"/>
      <c r="BS95" s="38"/>
      <c r="BT95" s="38"/>
      <c r="BU95" s="38"/>
      <c r="BV95" s="38"/>
      <c r="BW95" s="38"/>
      <c r="BX95" s="38"/>
      <c r="BY95" s="38"/>
      <c r="BZ95" s="38"/>
      <c r="CA95" s="38"/>
      <c r="CB95" s="38"/>
      <c r="CC95" s="38"/>
      <c r="CD95" s="38"/>
      <c r="CE95" s="38"/>
      <c r="CF95" s="38"/>
      <c r="CG95" s="38"/>
      <c r="CH95" s="38"/>
      <c r="CI95" s="38"/>
      <c r="CJ95" s="38"/>
      <c r="CK95" s="38"/>
      <c r="CL95" s="38"/>
      <c r="CM95" s="38"/>
      <c r="CN95" s="38"/>
      <c r="CO95" s="38"/>
      <c r="CP95" s="38"/>
      <c r="CQ95" s="38"/>
      <c r="CR95" s="38"/>
      <c r="CS95" s="38"/>
      <c r="CT95" s="38"/>
      <c r="CU95" s="38"/>
    </row>
    <row r="96" spans="2:99" x14ac:dyDescent="0.15">
      <c r="B96" s="39">
        <v>4.0509259259259257E-3</v>
      </c>
      <c r="C96" s="38">
        <v>0</v>
      </c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23">
        <f t="shared" si="2"/>
        <v>350</v>
      </c>
      <c r="T96" s="38">
        <v>2.524</v>
      </c>
      <c r="U96" s="38">
        <v>2.52</v>
      </c>
      <c r="V96" s="38">
        <v>2.4830000000000001</v>
      </c>
      <c r="W96" s="38">
        <v>2.4860000000000002</v>
      </c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8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  <c r="BF96" s="38"/>
      <c r="BG96" s="38"/>
      <c r="BH96" s="38"/>
      <c r="BI96" s="38"/>
      <c r="BJ96" s="38"/>
      <c r="BK96" s="38"/>
      <c r="BL96" s="38"/>
      <c r="BM96" s="38"/>
      <c r="BN96" s="38"/>
      <c r="BO96" s="38"/>
      <c r="BP96" s="38"/>
      <c r="BQ96" s="38"/>
      <c r="BR96" s="38"/>
      <c r="BS96" s="38"/>
      <c r="BT96" s="38"/>
      <c r="BU96" s="38"/>
      <c r="BV96" s="38"/>
      <c r="BW96" s="38"/>
      <c r="BX96" s="38"/>
      <c r="BY96" s="38"/>
      <c r="BZ96" s="38"/>
      <c r="CA96" s="38"/>
      <c r="CB96" s="38"/>
      <c r="CC96" s="38"/>
      <c r="CD96" s="38"/>
      <c r="CE96" s="38"/>
      <c r="CF96" s="38"/>
      <c r="CG96" s="38"/>
      <c r="CH96" s="38"/>
      <c r="CI96" s="38"/>
      <c r="CJ96" s="38"/>
      <c r="CK96" s="38"/>
      <c r="CL96" s="38"/>
      <c r="CM96" s="38"/>
      <c r="CN96" s="38"/>
      <c r="CO96" s="38"/>
      <c r="CP96" s="38"/>
      <c r="CQ96" s="38"/>
      <c r="CR96" s="38"/>
      <c r="CS96" s="38"/>
      <c r="CT96" s="38"/>
      <c r="CU96" s="38"/>
    </row>
    <row r="97" spans="2:99" x14ac:dyDescent="0.15">
      <c r="B97" s="39">
        <v>4.108796296296297E-3</v>
      </c>
      <c r="C97" s="38">
        <v>0</v>
      </c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23">
        <f t="shared" si="2"/>
        <v>355</v>
      </c>
      <c r="T97" s="38">
        <v>2.5230000000000001</v>
      </c>
      <c r="U97" s="38">
        <v>2.52</v>
      </c>
      <c r="V97" s="38">
        <v>2.4900000000000002</v>
      </c>
      <c r="W97" s="38">
        <v>2.492</v>
      </c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8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  <c r="BF97" s="38"/>
      <c r="BG97" s="38"/>
      <c r="BH97" s="38"/>
      <c r="BI97" s="38"/>
      <c r="BJ97" s="38"/>
      <c r="BK97" s="38"/>
      <c r="BL97" s="38"/>
      <c r="BM97" s="38"/>
      <c r="BN97" s="38"/>
      <c r="BO97" s="38"/>
      <c r="BP97" s="38"/>
      <c r="BQ97" s="38"/>
      <c r="BR97" s="38"/>
      <c r="BS97" s="38"/>
      <c r="BT97" s="38"/>
      <c r="BU97" s="38"/>
      <c r="BV97" s="38"/>
      <c r="BW97" s="38"/>
      <c r="BX97" s="38"/>
      <c r="BY97" s="38"/>
      <c r="BZ97" s="38"/>
      <c r="CA97" s="38"/>
      <c r="CB97" s="38"/>
      <c r="CC97" s="38"/>
      <c r="CD97" s="38"/>
      <c r="CE97" s="38"/>
      <c r="CF97" s="38"/>
      <c r="CG97" s="38"/>
      <c r="CH97" s="38"/>
      <c r="CI97" s="38"/>
      <c r="CJ97" s="38"/>
      <c r="CK97" s="38"/>
      <c r="CL97" s="38"/>
      <c r="CM97" s="38"/>
      <c r="CN97" s="38"/>
      <c r="CO97" s="38"/>
      <c r="CP97" s="38"/>
      <c r="CQ97" s="38"/>
      <c r="CR97" s="38"/>
      <c r="CS97" s="38"/>
      <c r="CT97" s="38"/>
      <c r="CU97" s="38"/>
    </row>
    <row r="98" spans="2:99" x14ac:dyDescent="0.15">
      <c r="B98" s="39">
        <v>4.1666666666666666E-3</v>
      </c>
      <c r="C98" s="38">
        <v>0</v>
      </c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23">
        <f t="shared" si="2"/>
        <v>360</v>
      </c>
      <c r="T98" s="38">
        <v>2.5219999999999998</v>
      </c>
      <c r="U98" s="38">
        <v>2.5209999999999999</v>
      </c>
      <c r="V98" s="38">
        <v>2.4980000000000002</v>
      </c>
      <c r="W98" s="38">
        <v>2.4980000000000002</v>
      </c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8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  <c r="BF98" s="38"/>
      <c r="BG98" s="38"/>
      <c r="BH98" s="38"/>
      <c r="BI98" s="38"/>
      <c r="BJ98" s="38"/>
      <c r="BK98" s="38"/>
      <c r="BL98" s="38"/>
      <c r="BM98" s="38"/>
      <c r="BN98" s="38"/>
      <c r="BO98" s="38"/>
      <c r="BP98" s="38"/>
      <c r="BQ98" s="38"/>
      <c r="BR98" s="38"/>
      <c r="BS98" s="38"/>
      <c r="BT98" s="38"/>
      <c r="BU98" s="38"/>
      <c r="BV98" s="38"/>
      <c r="BW98" s="38"/>
      <c r="BX98" s="38"/>
      <c r="BY98" s="38"/>
      <c r="BZ98" s="38"/>
      <c r="CA98" s="38"/>
      <c r="CB98" s="38"/>
      <c r="CC98" s="38"/>
      <c r="CD98" s="38"/>
      <c r="CE98" s="38"/>
      <c r="CF98" s="38"/>
      <c r="CG98" s="38"/>
      <c r="CH98" s="38"/>
      <c r="CI98" s="38"/>
      <c r="CJ98" s="38"/>
      <c r="CK98" s="38"/>
      <c r="CL98" s="38"/>
      <c r="CM98" s="38"/>
      <c r="CN98" s="38"/>
      <c r="CO98" s="38"/>
      <c r="CP98" s="38"/>
      <c r="CQ98" s="38"/>
      <c r="CR98" s="38"/>
      <c r="CS98" s="38"/>
      <c r="CT98" s="38"/>
      <c r="CU98" s="38"/>
    </row>
    <row r="99" spans="2:99" x14ac:dyDescent="0.15">
      <c r="B99" s="39">
        <v>4.2245370370370371E-3</v>
      </c>
      <c r="C99" s="38">
        <v>0</v>
      </c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23">
        <f t="shared" si="2"/>
        <v>365</v>
      </c>
      <c r="T99" s="38">
        <v>2.5219999999999998</v>
      </c>
      <c r="U99" s="38">
        <v>2.52</v>
      </c>
      <c r="V99" s="38">
        <v>2.504</v>
      </c>
      <c r="W99" s="38">
        <v>2.5019999999999998</v>
      </c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38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  <c r="BF99" s="38"/>
      <c r="BG99" s="38"/>
      <c r="BH99" s="38"/>
      <c r="BI99" s="38"/>
      <c r="BJ99" s="38"/>
      <c r="BK99" s="38"/>
      <c r="BL99" s="38"/>
      <c r="BM99" s="38"/>
      <c r="BN99" s="38"/>
      <c r="BO99" s="38"/>
      <c r="BP99" s="38"/>
      <c r="BQ99" s="38"/>
      <c r="BR99" s="38"/>
      <c r="BS99" s="38"/>
      <c r="BT99" s="38"/>
      <c r="BU99" s="38"/>
      <c r="BV99" s="38"/>
      <c r="BW99" s="38"/>
      <c r="BX99" s="38"/>
      <c r="BY99" s="38"/>
      <c r="BZ99" s="38"/>
      <c r="CA99" s="38"/>
      <c r="CB99" s="38"/>
      <c r="CC99" s="38"/>
      <c r="CD99" s="38"/>
      <c r="CE99" s="38"/>
      <c r="CF99" s="38"/>
      <c r="CG99" s="38"/>
      <c r="CH99" s="38"/>
      <c r="CI99" s="38"/>
      <c r="CJ99" s="38"/>
      <c r="CK99" s="38"/>
      <c r="CL99" s="38"/>
      <c r="CM99" s="38"/>
      <c r="CN99" s="38"/>
      <c r="CO99" s="38"/>
      <c r="CP99" s="38"/>
      <c r="CQ99" s="38"/>
      <c r="CR99" s="38"/>
      <c r="CS99" s="38"/>
      <c r="CT99" s="38"/>
      <c r="CU99" s="38"/>
    </row>
    <row r="100" spans="2:99" x14ac:dyDescent="0.15">
      <c r="B100" s="39">
        <v>4.2824074074074075E-3</v>
      </c>
      <c r="C100" s="38">
        <v>0</v>
      </c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23">
        <f t="shared" si="2"/>
        <v>370</v>
      </c>
      <c r="T100" s="38">
        <v>2.5209999999999999</v>
      </c>
      <c r="U100" s="38">
        <v>2.52</v>
      </c>
      <c r="V100" s="38">
        <v>2.508</v>
      </c>
      <c r="W100" s="38">
        <v>2.508</v>
      </c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8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  <c r="BH100" s="38"/>
      <c r="BI100" s="38"/>
      <c r="BJ100" s="38"/>
      <c r="BK100" s="38"/>
      <c r="BL100" s="38"/>
      <c r="BM100" s="38"/>
      <c r="BN100" s="38"/>
      <c r="BO100" s="38"/>
      <c r="BP100" s="38"/>
      <c r="BQ100" s="38"/>
      <c r="BR100" s="38"/>
      <c r="BS100" s="38"/>
      <c r="BT100" s="38"/>
      <c r="BU100" s="38"/>
      <c r="BV100" s="38"/>
      <c r="BW100" s="38"/>
      <c r="BX100" s="38"/>
      <c r="BY100" s="38"/>
      <c r="BZ100" s="38"/>
      <c r="CA100" s="38"/>
      <c r="CB100" s="38"/>
      <c r="CC100" s="38"/>
      <c r="CD100" s="38"/>
      <c r="CE100" s="38"/>
      <c r="CF100" s="38"/>
      <c r="CG100" s="38"/>
      <c r="CH100" s="38"/>
      <c r="CI100" s="38"/>
      <c r="CJ100" s="38"/>
      <c r="CK100" s="38"/>
      <c r="CL100" s="38"/>
      <c r="CM100" s="38"/>
      <c r="CN100" s="38"/>
      <c r="CO100" s="38"/>
      <c r="CP100" s="38"/>
      <c r="CQ100" s="38"/>
      <c r="CR100" s="38"/>
      <c r="CS100" s="38"/>
      <c r="CT100" s="38"/>
      <c r="CU100" s="38"/>
    </row>
    <row r="101" spans="2:99" x14ac:dyDescent="0.15">
      <c r="B101" s="39">
        <v>4.340277777777778E-3</v>
      </c>
      <c r="C101" s="38">
        <v>0</v>
      </c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23">
        <f t="shared" si="2"/>
        <v>375</v>
      </c>
      <c r="T101" s="38">
        <v>2.52</v>
      </c>
      <c r="U101" s="38">
        <v>2.5179999999999998</v>
      </c>
      <c r="V101" s="38">
        <v>2.5129999999999999</v>
      </c>
      <c r="W101" s="38">
        <v>2.5099999999999998</v>
      </c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38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  <c r="BF101" s="38"/>
      <c r="BG101" s="38"/>
      <c r="BH101" s="38"/>
      <c r="BI101" s="38"/>
      <c r="BJ101" s="38"/>
      <c r="BK101" s="38"/>
      <c r="BL101" s="38"/>
      <c r="BM101" s="38"/>
      <c r="BN101" s="38"/>
      <c r="BO101" s="38"/>
      <c r="BP101" s="38"/>
      <c r="BQ101" s="38"/>
      <c r="BR101" s="38"/>
      <c r="BS101" s="38"/>
      <c r="BT101" s="38"/>
      <c r="BU101" s="38"/>
      <c r="BV101" s="38"/>
      <c r="BW101" s="38"/>
      <c r="BX101" s="38"/>
      <c r="BY101" s="38"/>
      <c r="BZ101" s="38"/>
      <c r="CA101" s="38"/>
      <c r="CB101" s="38"/>
      <c r="CC101" s="38"/>
      <c r="CD101" s="38"/>
      <c r="CE101" s="38"/>
      <c r="CF101" s="38"/>
      <c r="CG101" s="38"/>
      <c r="CH101" s="38"/>
      <c r="CI101" s="38"/>
      <c r="CJ101" s="38"/>
      <c r="CK101" s="38"/>
      <c r="CL101" s="38"/>
      <c r="CM101" s="38"/>
      <c r="CN101" s="38"/>
      <c r="CO101" s="38"/>
      <c r="CP101" s="38"/>
      <c r="CQ101" s="38"/>
      <c r="CR101" s="38"/>
      <c r="CS101" s="38"/>
      <c r="CT101" s="38"/>
      <c r="CU101" s="38"/>
    </row>
    <row r="102" spans="2:99" x14ac:dyDescent="0.15">
      <c r="B102" s="39">
        <v>4.3981481481481484E-3</v>
      </c>
      <c r="C102" s="38">
        <v>0</v>
      </c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23">
        <f t="shared" si="2"/>
        <v>380</v>
      </c>
      <c r="T102" s="38">
        <v>2.5219999999999998</v>
      </c>
      <c r="U102" s="38">
        <v>2.5190000000000001</v>
      </c>
      <c r="V102" s="38">
        <v>2.5139999999999998</v>
      </c>
      <c r="W102" s="38">
        <v>2.5139999999999998</v>
      </c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BH102" s="38"/>
      <c r="BI102" s="38"/>
      <c r="BJ102" s="38"/>
      <c r="BK102" s="38"/>
      <c r="BL102" s="38"/>
      <c r="BM102" s="38"/>
      <c r="BN102" s="38"/>
      <c r="BO102" s="38"/>
      <c r="BP102" s="38"/>
      <c r="BQ102" s="38"/>
      <c r="BR102" s="38"/>
      <c r="BS102" s="38"/>
      <c r="BT102" s="38"/>
      <c r="BU102" s="38"/>
      <c r="BV102" s="38"/>
      <c r="BW102" s="38"/>
      <c r="BX102" s="38"/>
      <c r="BY102" s="38"/>
      <c r="BZ102" s="38"/>
      <c r="CA102" s="38"/>
      <c r="CB102" s="38"/>
      <c r="CC102" s="38"/>
      <c r="CD102" s="38"/>
      <c r="CE102" s="38"/>
      <c r="CF102" s="38"/>
      <c r="CG102" s="38"/>
      <c r="CH102" s="38"/>
      <c r="CI102" s="38"/>
      <c r="CJ102" s="38"/>
      <c r="CK102" s="38"/>
      <c r="CL102" s="38"/>
      <c r="CM102" s="38"/>
      <c r="CN102" s="38"/>
      <c r="CO102" s="38"/>
      <c r="CP102" s="38"/>
      <c r="CQ102" s="38"/>
      <c r="CR102" s="38"/>
      <c r="CS102" s="38"/>
      <c r="CT102" s="38"/>
      <c r="CU102" s="38"/>
    </row>
    <row r="103" spans="2:99" x14ac:dyDescent="0.15">
      <c r="B103" s="39">
        <v>4.4560185185185189E-3</v>
      </c>
      <c r="C103" s="38">
        <v>0</v>
      </c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23">
        <f t="shared" si="2"/>
        <v>385</v>
      </c>
      <c r="T103" s="38">
        <v>2.5219999999999998</v>
      </c>
      <c r="U103" s="38">
        <v>2.5190000000000001</v>
      </c>
      <c r="V103" s="38">
        <v>2.5190000000000001</v>
      </c>
      <c r="W103" s="38">
        <v>2.5139999999999998</v>
      </c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BH103" s="38"/>
      <c r="BI103" s="38"/>
      <c r="BJ103" s="38"/>
      <c r="BK103" s="38"/>
      <c r="BL103" s="38"/>
      <c r="BM103" s="38"/>
      <c r="BN103" s="38"/>
      <c r="BO103" s="38"/>
      <c r="BP103" s="38"/>
      <c r="BQ103" s="38"/>
      <c r="BR103" s="38"/>
      <c r="BS103" s="38"/>
      <c r="BT103" s="38"/>
      <c r="BU103" s="38"/>
      <c r="BV103" s="38"/>
      <c r="BW103" s="38"/>
      <c r="BX103" s="38"/>
      <c r="BY103" s="38"/>
      <c r="BZ103" s="38"/>
      <c r="CA103" s="38"/>
      <c r="CB103" s="38"/>
      <c r="CC103" s="38"/>
      <c r="CD103" s="38"/>
      <c r="CE103" s="38"/>
      <c r="CF103" s="38"/>
      <c r="CG103" s="38"/>
      <c r="CH103" s="38"/>
      <c r="CI103" s="38"/>
      <c r="CJ103" s="38"/>
      <c r="CK103" s="38"/>
      <c r="CL103" s="38"/>
      <c r="CM103" s="38"/>
      <c r="CN103" s="38"/>
      <c r="CO103" s="38"/>
      <c r="CP103" s="38"/>
      <c r="CQ103" s="38"/>
      <c r="CR103" s="38"/>
      <c r="CS103" s="38"/>
      <c r="CT103" s="38"/>
      <c r="CU103" s="38"/>
    </row>
    <row r="104" spans="2:99" x14ac:dyDescent="0.15">
      <c r="B104" s="39">
        <v>4.5138888888888893E-3</v>
      </c>
      <c r="C104" s="38">
        <v>0</v>
      </c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23">
        <f t="shared" si="2"/>
        <v>390</v>
      </c>
      <c r="T104" s="38">
        <v>2.52</v>
      </c>
      <c r="U104" s="38">
        <v>2.5169999999999999</v>
      </c>
      <c r="V104" s="38">
        <v>2.52</v>
      </c>
      <c r="W104" s="38">
        <v>2.5179999999999998</v>
      </c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  <c r="BF104" s="38"/>
      <c r="BG104" s="38"/>
      <c r="BH104" s="38"/>
      <c r="BI104" s="38"/>
      <c r="BJ104" s="38"/>
      <c r="BK104" s="38"/>
      <c r="BL104" s="38"/>
      <c r="BM104" s="38"/>
      <c r="BN104" s="38"/>
      <c r="BO104" s="38"/>
      <c r="BP104" s="38"/>
      <c r="BQ104" s="38"/>
      <c r="BR104" s="38"/>
      <c r="BS104" s="38"/>
      <c r="BT104" s="38"/>
      <c r="BU104" s="38"/>
      <c r="BV104" s="38"/>
      <c r="BW104" s="38"/>
      <c r="BX104" s="38"/>
      <c r="BY104" s="38"/>
      <c r="BZ104" s="38"/>
      <c r="CA104" s="38"/>
      <c r="CB104" s="38"/>
      <c r="CC104" s="38"/>
      <c r="CD104" s="38"/>
      <c r="CE104" s="38"/>
      <c r="CF104" s="38"/>
      <c r="CG104" s="38"/>
      <c r="CH104" s="38"/>
      <c r="CI104" s="38"/>
      <c r="CJ104" s="38"/>
      <c r="CK104" s="38"/>
      <c r="CL104" s="38"/>
      <c r="CM104" s="38"/>
      <c r="CN104" s="38"/>
      <c r="CO104" s="38"/>
      <c r="CP104" s="38"/>
      <c r="CQ104" s="38"/>
      <c r="CR104" s="38"/>
      <c r="CS104" s="38"/>
      <c r="CT104" s="38"/>
      <c r="CU104" s="38"/>
    </row>
    <row r="105" spans="2:99" x14ac:dyDescent="0.15">
      <c r="B105" s="39">
        <v>4.5717592592592589E-3</v>
      </c>
      <c r="C105" s="38">
        <v>0</v>
      </c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23">
        <f t="shared" si="2"/>
        <v>395</v>
      </c>
      <c r="T105" s="38">
        <v>2.5209999999999999</v>
      </c>
      <c r="U105" s="38">
        <v>2.5179999999999998</v>
      </c>
      <c r="V105" s="38">
        <v>2.5209999999999999</v>
      </c>
      <c r="W105" s="38">
        <v>2.5190000000000001</v>
      </c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8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  <c r="BF105" s="38"/>
      <c r="BG105" s="38"/>
      <c r="BH105" s="38"/>
      <c r="BI105" s="38"/>
      <c r="BJ105" s="38"/>
      <c r="BK105" s="38"/>
      <c r="BL105" s="38"/>
      <c r="BM105" s="38"/>
      <c r="BN105" s="38"/>
      <c r="BO105" s="38"/>
      <c r="BP105" s="38"/>
      <c r="BQ105" s="38"/>
      <c r="BR105" s="38"/>
      <c r="BS105" s="38"/>
      <c r="BT105" s="38"/>
      <c r="BU105" s="38"/>
      <c r="BV105" s="38"/>
      <c r="BW105" s="38"/>
      <c r="BX105" s="38"/>
      <c r="BY105" s="38"/>
      <c r="BZ105" s="38"/>
      <c r="CA105" s="38"/>
      <c r="CB105" s="38"/>
      <c r="CC105" s="38"/>
      <c r="CD105" s="38"/>
      <c r="CE105" s="38"/>
      <c r="CF105" s="38"/>
      <c r="CG105" s="38"/>
      <c r="CH105" s="38"/>
      <c r="CI105" s="38"/>
      <c r="CJ105" s="38"/>
      <c r="CK105" s="38"/>
      <c r="CL105" s="38"/>
      <c r="CM105" s="38"/>
      <c r="CN105" s="38"/>
      <c r="CO105" s="38"/>
      <c r="CP105" s="38"/>
      <c r="CQ105" s="38"/>
      <c r="CR105" s="38"/>
      <c r="CS105" s="38"/>
      <c r="CT105" s="38"/>
      <c r="CU105" s="38"/>
    </row>
    <row r="106" spans="2:99" x14ac:dyDescent="0.15">
      <c r="B106" s="39">
        <v>4.6296296296296302E-3</v>
      </c>
      <c r="C106" s="38">
        <v>0</v>
      </c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23">
        <f t="shared" si="2"/>
        <v>400</v>
      </c>
      <c r="T106" s="38">
        <v>2.52</v>
      </c>
      <c r="U106" s="38">
        <v>2.5179999999999998</v>
      </c>
      <c r="V106" s="38">
        <v>2.5219999999999998</v>
      </c>
      <c r="W106" s="38">
        <v>2.52</v>
      </c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  <c r="BF106" s="38"/>
      <c r="BG106" s="38"/>
      <c r="BH106" s="38"/>
      <c r="BI106" s="38"/>
      <c r="BJ106" s="38"/>
      <c r="BK106" s="38"/>
      <c r="BL106" s="38"/>
      <c r="BM106" s="38"/>
      <c r="BN106" s="38"/>
      <c r="BO106" s="38"/>
      <c r="BP106" s="38"/>
      <c r="BQ106" s="38"/>
      <c r="BR106" s="38"/>
      <c r="BS106" s="38"/>
      <c r="BT106" s="38"/>
      <c r="BU106" s="38"/>
      <c r="BV106" s="38"/>
      <c r="BW106" s="38"/>
      <c r="BX106" s="38"/>
      <c r="BY106" s="38"/>
      <c r="BZ106" s="38"/>
      <c r="CA106" s="38"/>
      <c r="CB106" s="38"/>
      <c r="CC106" s="38"/>
      <c r="CD106" s="38"/>
      <c r="CE106" s="38"/>
      <c r="CF106" s="38"/>
      <c r="CG106" s="38"/>
      <c r="CH106" s="38"/>
      <c r="CI106" s="38"/>
      <c r="CJ106" s="38"/>
      <c r="CK106" s="38"/>
      <c r="CL106" s="38"/>
      <c r="CM106" s="38"/>
      <c r="CN106" s="38"/>
      <c r="CO106" s="38"/>
      <c r="CP106" s="38"/>
      <c r="CQ106" s="38"/>
      <c r="CR106" s="38"/>
      <c r="CS106" s="38"/>
      <c r="CT106" s="38"/>
      <c r="CU106" s="38"/>
    </row>
    <row r="107" spans="2:99" x14ac:dyDescent="0.15">
      <c r="B107" s="39">
        <v>4.6874999999999998E-3</v>
      </c>
      <c r="C107" s="38">
        <v>0</v>
      </c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23">
        <f t="shared" si="2"/>
        <v>405</v>
      </c>
      <c r="T107" s="38">
        <v>2.5209999999999999</v>
      </c>
      <c r="U107" s="38">
        <v>2.5179999999999998</v>
      </c>
      <c r="V107" s="38">
        <v>2.524</v>
      </c>
      <c r="W107" s="38">
        <v>2.5219999999999998</v>
      </c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38"/>
      <c r="AL107" s="38"/>
      <c r="AM107" s="38"/>
      <c r="AN107" s="38"/>
      <c r="AO107" s="38"/>
      <c r="AP107" s="38"/>
      <c r="AQ107" s="38"/>
      <c r="AR107" s="38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  <c r="BF107" s="38"/>
      <c r="BG107" s="38"/>
      <c r="BH107" s="38"/>
      <c r="BI107" s="38"/>
      <c r="BJ107" s="38"/>
      <c r="BK107" s="38"/>
      <c r="BL107" s="38"/>
      <c r="BM107" s="38"/>
      <c r="BN107" s="38"/>
      <c r="BO107" s="38"/>
      <c r="BP107" s="38"/>
      <c r="BQ107" s="38"/>
      <c r="BR107" s="38"/>
      <c r="BS107" s="38"/>
      <c r="BT107" s="38"/>
      <c r="BU107" s="38"/>
      <c r="BV107" s="38"/>
      <c r="BW107" s="38"/>
      <c r="BX107" s="38"/>
      <c r="BY107" s="38"/>
      <c r="BZ107" s="38"/>
      <c r="CA107" s="38"/>
      <c r="CB107" s="38"/>
      <c r="CC107" s="38"/>
      <c r="CD107" s="38"/>
      <c r="CE107" s="38"/>
      <c r="CF107" s="38"/>
      <c r="CG107" s="38"/>
      <c r="CH107" s="38"/>
      <c r="CI107" s="38"/>
      <c r="CJ107" s="38"/>
      <c r="CK107" s="38"/>
      <c r="CL107" s="38"/>
      <c r="CM107" s="38"/>
      <c r="CN107" s="38"/>
      <c r="CO107" s="38"/>
      <c r="CP107" s="38"/>
      <c r="CQ107" s="38"/>
      <c r="CR107" s="38"/>
      <c r="CS107" s="38"/>
      <c r="CT107" s="38"/>
      <c r="CU107" s="38"/>
    </row>
    <row r="108" spans="2:99" x14ac:dyDescent="0.15">
      <c r="B108" s="39">
        <v>4.7453703703703703E-3</v>
      </c>
      <c r="C108" s="38">
        <v>0</v>
      </c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23">
        <f t="shared" si="2"/>
        <v>410</v>
      </c>
      <c r="T108" s="38">
        <v>2.5209999999999999</v>
      </c>
      <c r="U108" s="38">
        <v>2.5169999999999999</v>
      </c>
      <c r="V108" s="38">
        <v>2.5249999999999999</v>
      </c>
      <c r="W108" s="38">
        <v>2.5219999999999998</v>
      </c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38"/>
      <c r="AL108" s="38"/>
      <c r="AM108" s="38"/>
      <c r="AN108" s="38"/>
      <c r="AO108" s="38"/>
      <c r="AP108" s="38"/>
      <c r="AQ108" s="38"/>
      <c r="AR108" s="38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  <c r="BF108" s="38"/>
      <c r="BG108" s="38"/>
      <c r="BH108" s="38"/>
      <c r="BI108" s="38"/>
      <c r="BJ108" s="38"/>
      <c r="BK108" s="38"/>
      <c r="BL108" s="38"/>
      <c r="BM108" s="38"/>
      <c r="BN108" s="38"/>
      <c r="BO108" s="38"/>
      <c r="BP108" s="38"/>
      <c r="BQ108" s="38"/>
      <c r="BR108" s="38"/>
      <c r="BS108" s="38"/>
      <c r="BT108" s="38"/>
      <c r="BU108" s="38"/>
      <c r="BV108" s="38"/>
      <c r="BW108" s="38"/>
      <c r="BX108" s="38"/>
      <c r="BY108" s="38"/>
      <c r="BZ108" s="38"/>
      <c r="CA108" s="38"/>
      <c r="CB108" s="38"/>
      <c r="CC108" s="38"/>
      <c r="CD108" s="38"/>
      <c r="CE108" s="38"/>
      <c r="CF108" s="38"/>
      <c r="CG108" s="38"/>
      <c r="CH108" s="38"/>
      <c r="CI108" s="38"/>
      <c r="CJ108" s="38"/>
      <c r="CK108" s="38"/>
      <c r="CL108" s="38"/>
      <c r="CM108" s="38"/>
      <c r="CN108" s="38"/>
      <c r="CO108" s="38"/>
      <c r="CP108" s="38"/>
      <c r="CQ108" s="38"/>
      <c r="CR108" s="38"/>
      <c r="CS108" s="38"/>
      <c r="CT108" s="38"/>
      <c r="CU108" s="38"/>
    </row>
    <row r="109" spans="2:99" x14ac:dyDescent="0.15">
      <c r="B109" s="39">
        <v>4.8032407407407407E-3</v>
      </c>
      <c r="C109" s="38">
        <v>0</v>
      </c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23">
        <f t="shared" si="2"/>
        <v>415</v>
      </c>
      <c r="T109" s="38">
        <v>2.52</v>
      </c>
      <c r="U109" s="38">
        <v>2.516</v>
      </c>
      <c r="V109" s="38">
        <v>2.5249999999999999</v>
      </c>
      <c r="W109" s="38">
        <v>2.5219999999999998</v>
      </c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38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  <c r="BF109" s="38"/>
      <c r="BG109" s="38"/>
      <c r="BH109" s="38"/>
      <c r="BI109" s="38"/>
      <c r="BJ109" s="38"/>
      <c r="BK109" s="38"/>
      <c r="BL109" s="38"/>
      <c r="BM109" s="38"/>
      <c r="BN109" s="38"/>
      <c r="BO109" s="38"/>
      <c r="BP109" s="38"/>
      <c r="BQ109" s="38"/>
      <c r="BR109" s="38"/>
      <c r="BS109" s="38"/>
      <c r="BT109" s="38"/>
      <c r="BU109" s="38"/>
      <c r="BV109" s="38"/>
      <c r="BW109" s="38"/>
      <c r="BX109" s="38"/>
      <c r="BY109" s="38"/>
      <c r="BZ109" s="38"/>
      <c r="CA109" s="38"/>
      <c r="CB109" s="38"/>
      <c r="CC109" s="38"/>
      <c r="CD109" s="38"/>
      <c r="CE109" s="38"/>
      <c r="CF109" s="38"/>
      <c r="CG109" s="38"/>
      <c r="CH109" s="38"/>
      <c r="CI109" s="38"/>
      <c r="CJ109" s="38"/>
      <c r="CK109" s="38"/>
      <c r="CL109" s="38"/>
      <c r="CM109" s="38"/>
      <c r="CN109" s="38"/>
      <c r="CO109" s="38"/>
      <c r="CP109" s="38"/>
      <c r="CQ109" s="38"/>
      <c r="CR109" s="38"/>
      <c r="CS109" s="38"/>
      <c r="CT109" s="38"/>
      <c r="CU109" s="38"/>
    </row>
    <row r="110" spans="2:99" x14ac:dyDescent="0.15">
      <c r="B110" s="39">
        <v>4.8611111111111112E-3</v>
      </c>
      <c r="C110" s="38">
        <v>0</v>
      </c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23">
        <f t="shared" si="2"/>
        <v>420</v>
      </c>
      <c r="T110" s="38">
        <v>2.5209999999999999</v>
      </c>
      <c r="U110" s="38">
        <v>2.5169999999999999</v>
      </c>
      <c r="V110" s="38">
        <v>2.524</v>
      </c>
      <c r="W110" s="38">
        <v>2.524</v>
      </c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38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  <c r="BF110" s="38"/>
      <c r="BG110" s="38"/>
      <c r="BH110" s="38"/>
      <c r="BI110" s="38"/>
      <c r="BJ110" s="38"/>
      <c r="BK110" s="38"/>
      <c r="BL110" s="38"/>
      <c r="BM110" s="38"/>
      <c r="BN110" s="38"/>
      <c r="BO110" s="38"/>
      <c r="BP110" s="38"/>
      <c r="BQ110" s="38"/>
      <c r="BR110" s="38"/>
      <c r="BS110" s="38"/>
      <c r="BT110" s="38"/>
      <c r="BU110" s="38"/>
      <c r="BV110" s="38"/>
      <c r="BW110" s="38"/>
      <c r="BX110" s="38"/>
      <c r="BY110" s="38"/>
      <c r="BZ110" s="38"/>
      <c r="CA110" s="38"/>
      <c r="CB110" s="38"/>
      <c r="CC110" s="38"/>
      <c r="CD110" s="38"/>
      <c r="CE110" s="38"/>
      <c r="CF110" s="38"/>
      <c r="CG110" s="38"/>
      <c r="CH110" s="38"/>
      <c r="CI110" s="38"/>
      <c r="CJ110" s="38"/>
      <c r="CK110" s="38"/>
      <c r="CL110" s="38"/>
      <c r="CM110" s="38"/>
      <c r="CN110" s="38"/>
      <c r="CO110" s="38"/>
      <c r="CP110" s="38"/>
      <c r="CQ110" s="38"/>
      <c r="CR110" s="38"/>
      <c r="CS110" s="38"/>
      <c r="CT110" s="38"/>
      <c r="CU110" s="38"/>
    </row>
    <row r="111" spans="2:99" x14ac:dyDescent="0.15">
      <c r="B111" s="39">
        <v>4.9189814814814816E-3</v>
      </c>
      <c r="C111" s="38">
        <v>0</v>
      </c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23">
        <f t="shared" si="2"/>
        <v>425</v>
      </c>
      <c r="T111" s="38">
        <v>2.5190000000000001</v>
      </c>
      <c r="U111" s="38">
        <v>2.516</v>
      </c>
      <c r="V111" s="38">
        <v>2.524</v>
      </c>
      <c r="W111" s="38">
        <v>2.524</v>
      </c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38"/>
      <c r="AL111" s="38"/>
      <c r="AM111" s="38"/>
      <c r="AN111" s="38"/>
      <c r="AO111" s="38"/>
      <c r="AP111" s="38"/>
      <c r="AQ111" s="38"/>
      <c r="AR111" s="38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  <c r="BD111" s="38"/>
      <c r="BE111" s="38"/>
      <c r="BF111" s="38"/>
      <c r="BG111" s="38"/>
      <c r="BH111" s="38"/>
      <c r="BI111" s="38"/>
      <c r="BJ111" s="38"/>
      <c r="BK111" s="38"/>
      <c r="BL111" s="38"/>
      <c r="BM111" s="38"/>
      <c r="BN111" s="38"/>
      <c r="BO111" s="38"/>
      <c r="BP111" s="38"/>
      <c r="BQ111" s="38"/>
      <c r="BR111" s="38"/>
      <c r="BS111" s="38"/>
      <c r="BT111" s="38"/>
      <c r="BU111" s="38"/>
      <c r="BV111" s="38"/>
      <c r="BW111" s="38"/>
      <c r="BX111" s="38"/>
      <c r="BY111" s="38"/>
      <c r="BZ111" s="38"/>
      <c r="CA111" s="38"/>
      <c r="CB111" s="38"/>
      <c r="CC111" s="38"/>
      <c r="CD111" s="38"/>
      <c r="CE111" s="38"/>
      <c r="CF111" s="38"/>
      <c r="CG111" s="38"/>
      <c r="CH111" s="38"/>
      <c r="CI111" s="38"/>
      <c r="CJ111" s="38"/>
      <c r="CK111" s="38"/>
      <c r="CL111" s="38"/>
      <c r="CM111" s="38"/>
      <c r="CN111" s="38"/>
      <c r="CO111" s="38"/>
      <c r="CP111" s="38"/>
      <c r="CQ111" s="38"/>
      <c r="CR111" s="38"/>
      <c r="CS111" s="38"/>
      <c r="CT111" s="38"/>
      <c r="CU111" s="38"/>
    </row>
    <row r="112" spans="2:99" x14ac:dyDescent="0.15">
      <c r="B112" s="39">
        <v>4.9768518518518521E-3</v>
      </c>
      <c r="C112" s="38">
        <v>0</v>
      </c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23">
        <f t="shared" si="2"/>
        <v>430</v>
      </c>
      <c r="T112" s="38">
        <v>2.52</v>
      </c>
      <c r="U112" s="38">
        <v>2.5169999999999999</v>
      </c>
      <c r="V112" s="38">
        <v>2.5230000000000001</v>
      </c>
      <c r="W112" s="38">
        <v>2.5249999999999999</v>
      </c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8"/>
      <c r="AT112" s="38"/>
      <c r="AU112" s="38"/>
      <c r="AV112" s="38"/>
      <c r="AW112" s="38"/>
      <c r="AX112" s="38"/>
      <c r="AY112" s="38"/>
      <c r="AZ112" s="38"/>
      <c r="BA112" s="38"/>
      <c r="BB112" s="38"/>
      <c r="BC112" s="38"/>
      <c r="BD112" s="38"/>
      <c r="BE112" s="38"/>
      <c r="BF112" s="38"/>
      <c r="BG112" s="38"/>
      <c r="BH112" s="38"/>
      <c r="BI112" s="38"/>
      <c r="BJ112" s="38"/>
      <c r="BK112" s="38"/>
      <c r="BL112" s="38"/>
      <c r="BM112" s="38"/>
      <c r="BN112" s="38"/>
      <c r="BO112" s="38"/>
      <c r="BP112" s="38"/>
      <c r="BQ112" s="38"/>
      <c r="BR112" s="38"/>
      <c r="BS112" s="38"/>
      <c r="BT112" s="38"/>
      <c r="BU112" s="38"/>
      <c r="BV112" s="38"/>
      <c r="BW112" s="38"/>
      <c r="BX112" s="38"/>
      <c r="BY112" s="38"/>
      <c r="BZ112" s="38"/>
      <c r="CA112" s="38"/>
      <c r="CB112" s="38"/>
      <c r="CC112" s="38"/>
      <c r="CD112" s="38"/>
      <c r="CE112" s="38"/>
      <c r="CF112" s="38"/>
      <c r="CG112" s="38"/>
      <c r="CH112" s="38"/>
      <c r="CI112" s="38"/>
      <c r="CJ112" s="38"/>
      <c r="CK112" s="38"/>
      <c r="CL112" s="38"/>
      <c r="CM112" s="38"/>
      <c r="CN112" s="38"/>
      <c r="CO112" s="38"/>
      <c r="CP112" s="38"/>
      <c r="CQ112" s="38"/>
      <c r="CR112" s="38"/>
      <c r="CS112" s="38"/>
      <c r="CT112" s="38"/>
      <c r="CU112" s="38"/>
    </row>
    <row r="113" spans="2:99" x14ac:dyDescent="0.15">
      <c r="B113" s="39">
        <v>5.0347222222222225E-3</v>
      </c>
      <c r="C113" s="38">
        <v>0</v>
      </c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23">
        <f t="shared" si="2"/>
        <v>435</v>
      </c>
      <c r="T113" s="38">
        <v>2.5179999999999998</v>
      </c>
      <c r="U113" s="38">
        <v>2.5169999999999999</v>
      </c>
      <c r="V113" s="38">
        <v>2.5219999999999998</v>
      </c>
      <c r="W113" s="38">
        <v>2.5219999999999998</v>
      </c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38"/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  <c r="BD113" s="38"/>
      <c r="BE113" s="38"/>
      <c r="BF113" s="38"/>
      <c r="BG113" s="38"/>
      <c r="BH113" s="38"/>
      <c r="BI113" s="38"/>
      <c r="BJ113" s="38"/>
      <c r="BK113" s="38"/>
      <c r="BL113" s="38"/>
      <c r="BM113" s="38"/>
      <c r="BN113" s="38"/>
      <c r="BO113" s="38"/>
      <c r="BP113" s="38"/>
      <c r="BQ113" s="38"/>
      <c r="BR113" s="38"/>
      <c r="BS113" s="38"/>
      <c r="BT113" s="38"/>
      <c r="BU113" s="38"/>
      <c r="BV113" s="38"/>
      <c r="BW113" s="38"/>
      <c r="BX113" s="38"/>
      <c r="BY113" s="38"/>
      <c r="BZ113" s="38"/>
      <c r="CA113" s="38"/>
      <c r="CB113" s="38"/>
      <c r="CC113" s="38"/>
      <c r="CD113" s="38"/>
      <c r="CE113" s="38"/>
      <c r="CF113" s="38"/>
      <c r="CG113" s="38"/>
      <c r="CH113" s="38"/>
      <c r="CI113" s="38"/>
      <c r="CJ113" s="38"/>
      <c r="CK113" s="38"/>
      <c r="CL113" s="38"/>
      <c r="CM113" s="38"/>
      <c r="CN113" s="38"/>
      <c r="CO113" s="38"/>
      <c r="CP113" s="38"/>
      <c r="CQ113" s="38"/>
      <c r="CR113" s="38"/>
      <c r="CS113" s="38"/>
      <c r="CT113" s="38"/>
      <c r="CU113" s="38"/>
    </row>
    <row r="114" spans="2:99" x14ac:dyDescent="0.15">
      <c r="B114" s="39">
        <v>5.0925925925925921E-3</v>
      </c>
      <c r="C114" s="38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23">
        <f t="shared" si="2"/>
        <v>440</v>
      </c>
      <c r="T114" s="38">
        <v>2.5179999999999998</v>
      </c>
      <c r="U114" s="38">
        <v>2.5179999999999998</v>
      </c>
      <c r="V114" s="38">
        <v>2.5219999999999998</v>
      </c>
      <c r="W114" s="38">
        <v>2.5230000000000001</v>
      </c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38"/>
      <c r="AL114" s="38"/>
      <c r="AM114" s="38"/>
      <c r="AN114" s="38"/>
      <c r="AO114" s="38"/>
      <c r="AP114" s="38"/>
      <c r="AQ114" s="38"/>
      <c r="AR114" s="38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  <c r="BD114" s="38"/>
      <c r="BE114" s="38"/>
      <c r="BF114" s="38"/>
      <c r="BG114" s="38"/>
      <c r="BH114" s="38"/>
      <c r="BI114" s="38"/>
      <c r="BJ114" s="38"/>
      <c r="BK114" s="38"/>
      <c r="BL114" s="38"/>
      <c r="BM114" s="38"/>
      <c r="BN114" s="38"/>
      <c r="BO114" s="38"/>
      <c r="BP114" s="38"/>
      <c r="BQ114" s="38"/>
      <c r="BR114" s="38"/>
      <c r="BS114" s="38"/>
      <c r="BT114" s="38"/>
      <c r="BU114" s="38"/>
      <c r="BV114" s="38"/>
      <c r="BW114" s="38"/>
      <c r="BX114" s="38"/>
      <c r="BY114" s="38"/>
      <c r="BZ114" s="38"/>
      <c r="CA114" s="38"/>
      <c r="CB114" s="38"/>
      <c r="CC114" s="38"/>
      <c r="CD114" s="38"/>
      <c r="CE114" s="38"/>
      <c r="CF114" s="38"/>
      <c r="CG114" s="38"/>
      <c r="CH114" s="38"/>
      <c r="CI114" s="38"/>
      <c r="CJ114" s="38"/>
      <c r="CK114" s="38"/>
      <c r="CL114" s="38"/>
      <c r="CM114" s="38"/>
      <c r="CN114" s="38"/>
      <c r="CO114" s="38"/>
      <c r="CP114" s="38"/>
      <c r="CQ114" s="38"/>
      <c r="CR114" s="38"/>
      <c r="CS114" s="38"/>
      <c r="CT114" s="38"/>
      <c r="CU114" s="38"/>
    </row>
    <row r="115" spans="2:99" x14ac:dyDescent="0.15">
      <c r="B115" s="39">
        <v>5.1504629629629635E-3</v>
      </c>
      <c r="C115" s="38">
        <v>0</v>
      </c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23">
        <f t="shared" si="2"/>
        <v>445</v>
      </c>
      <c r="T115" s="38">
        <v>2.5190000000000001</v>
      </c>
      <c r="U115" s="38">
        <v>2.5179999999999998</v>
      </c>
      <c r="V115" s="38">
        <v>2.52</v>
      </c>
      <c r="W115" s="38">
        <v>2.5219999999999998</v>
      </c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38"/>
      <c r="AL115" s="38"/>
      <c r="AM115" s="38"/>
      <c r="AN115" s="38"/>
      <c r="AO115" s="38"/>
      <c r="AP115" s="38"/>
      <c r="AQ115" s="38"/>
      <c r="AR115" s="38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/>
      <c r="BF115" s="38"/>
      <c r="BG115" s="38"/>
      <c r="BH115" s="38"/>
      <c r="BI115" s="38"/>
      <c r="BJ115" s="38"/>
      <c r="BK115" s="38"/>
      <c r="BL115" s="38"/>
      <c r="BM115" s="38"/>
      <c r="BN115" s="38"/>
      <c r="BO115" s="38"/>
      <c r="BP115" s="38"/>
      <c r="BQ115" s="38"/>
      <c r="BR115" s="38"/>
      <c r="BS115" s="38"/>
      <c r="BT115" s="38"/>
      <c r="BU115" s="38"/>
      <c r="BV115" s="38"/>
      <c r="BW115" s="38"/>
      <c r="BX115" s="38"/>
      <c r="BY115" s="38"/>
      <c r="BZ115" s="38"/>
      <c r="CA115" s="38"/>
      <c r="CB115" s="38"/>
      <c r="CC115" s="38"/>
      <c r="CD115" s="38"/>
      <c r="CE115" s="38"/>
      <c r="CF115" s="38"/>
      <c r="CG115" s="38"/>
      <c r="CH115" s="38"/>
      <c r="CI115" s="38"/>
      <c r="CJ115" s="38"/>
      <c r="CK115" s="38"/>
      <c r="CL115" s="38"/>
      <c r="CM115" s="38"/>
      <c r="CN115" s="38"/>
      <c r="CO115" s="38"/>
      <c r="CP115" s="38"/>
      <c r="CQ115" s="38"/>
      <c r="CR115" s="38"/>
      <c r="CS115" s="38"/>
      <c r="CT115" s="38"/>
      <c r="CU115" s="38"/>
    </row>
    <row r="116" spans="2:99" x14ac:dyDescent="0.15">
      <c r="B116" s="39">
        <v>5.208333333333333E-3</v>
      </c>
      <c r="C116" s="38">
        <v>0</v>
      </c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23">
        <f t="shared" si="2"/>
        <v>450</v>
      </c>
      <c r="T116" s="38">
        <v>2.516</v>
      </c>
      <c r="U116" s="38">
        <v>2.5169999999999999</v>
      </c>
      <c r="V116" s="38">
        <v>2.5209999999999999</v>
      </c>
      <c r="W116" s="38">
        <v>2.5219999999999998</v>
      </c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38"/>
      <c r="AL116" s="38"/>
      <c r="AM116" s="38"/>
      <c r="AN116" s="38"/>
      <c r="AO116" s="38"/>
      <c r="AP116" s="38"/>
      <c r="AQ116" s="38"/>
      <c r="AR116" s="38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  <c r="BD116" s="38"/>
      <c r="BE116" s="38"/>
      <c r="BF116" s="38"/>
      <c r="BG116" s="38"/>
      <c r="BH116" s="38"/>
      <c r="BI116" s="38"/>
      <c r="BJ116" s="38"/>
      <c r="BK116" s="38"/>
      <c r="BL116" s="38"/>
      <c r="BM116" s="38"/>
      <c r="BN116" s="38"/>
      <c r="BO116" s="38"/>
      <c r="BP116" s="38"/>
      <c r="BQ116" s="38"/>
      <c r="BR116" s="38"/>
      <c r="BS116" s="38"/>
      <c r="BT116" s="38"/>
      <c r="BU116" s="38"/>
      <c r="BV116" s="38"/>
      <c r="BW116" s="38"/>
      <c r="BX116" s="38"/>
      <c r="BY116" s="38"/>
      <c r="BZ116" s="38"/>
      <c r="CA116" s="38"/>
      <c r="CB116" s="38"/>
      <c r="CC116" s="38"/>
      <c r="CD116" s="38"/>
      <c r="CE116" s="38"/>
      <c r="CF116" s="38"/>
      <c r="CG116" s="38"/>
      <c r="CH116" s="38"/>
      <c r="CI116" s="38"/>
      <c r="CJ116" s="38"/>
      <c r="CK116" s="38"/>
      <c r="CL116" s="38"/>
      <c r="CM116" s="38"/>
      <c r="CN116" s="38"/>
      <c r="CO116" s="38"/>
      <c r="CP116" s="38"/>
      <c r="CQ116" s="38"/>
      <c r="CR116" s="38"/>
      <c r="CS116" s="38"/>
      <c r="CT116" s="38"/>
      <c r="CU116" s="38"/>
    </row>
    <row r="117" spans="2:99" x14ac:dyDescent="0.15">
      <c r="B117" s="39">
        <v>5.2662037037037035E-3</v>
      </c>
      <c r="C117" s="38">
        <v>0</v>
      </c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23">
        <f t="shared" si="2"/>
        <v>455</v>
      </c>
      <c r="T117" s="38">
        <v>2.516</v>
      </c>
      <c r="U117" s="38">
        <v>2.5179999999999998</v>
      </c>
      <c r="V117" s="38">
        <v>2.5209999999999999</v>
      </c>
      <c r="W117" s="38">
        <v>2.5219999999999998</v>
      </c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38"/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/>
      <c r="BD117" s="38"/>
      <c r="BE117" s="38"/>
      <c r="BF117" s="38"/>
      <c r="BG117" s="38"/>
      <c r="BH117" s="38"/>
      <c r="BI117" s="38"/>
      <c r="BJ117" s="38"/>
      <c r="BK117" s="38"/>
      <c r="BL117" s="38"/>
      <c r="BM117" s="38"/>
      <c r="BN117" s="38"/>
      <c r="BO117" s="38"/>
      <c r="BP117" s="38"/>
      <c r="BQ117" s="38"/>
      <c r="BR117" s="38"/>
      <c r="BS117" s="38"/>
      <c r="BT117" s="38"/>
      <c r="BU117" s="38"/>
      <c r="BV117" s="38"/>
      <c r="BW117" s="38"/>
      <c r="BX117" s="38"/>
      <c r="BY117" s="38"/>
      <c r="BZ117" s="38"/>
      <c r="CA117" s="38"/>
      <c r="CB117" s="38"/>
      <c r="CC117" s="38"/>
      <c r="CD117" s="38"/>
      <c r="CE117" s="38"/>
      <c r="CF117" s="38"/>
      <c r="CG117" s="38"/>
      <c r="CH117" s="38"/>
      <c r="CI117" s="38"/>
      <c r="CJ117" s="38"/>
      <c r="CK117" s="38"/>
      <c r="CL117" s="38"/>
      <c r="CM117" s="38"/>
      <c r="CN117" s="38"/>
      <c r="CO117" s="38"/>
      <c r="CP117" s="38"/>
      <c r="CQ117" s="38"/>
      <c r="CR117" s="38"/>
      <c r="CS117" s="38"/>
      <c r="CT117" s="38"/>
      <c r="CU117" s="38"/>
    </row>
    <row r="118" spans="2:99" x14ac:dyDescent="0.15">
      <c r="B118" s="39">
        <v>5.3240740740740748E-3</v>
      </c>
      <c r="C118" s="38">
        <v>0</v>
      </c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23">
        <f t="shared" si="2"/>
        <v>460</v>
      </c>
      <c r="T118" s="38">
        <v>2.5169999999999999</v>
      </c>
      <c r="U118" s="38">
        <v>2.5179999999999998</v>
      </c>
      <c r="V118" s="38">
        <v>2.5179999999999998</v>
      </c>
      <c r="W118" s="38">
        <v>2.5219999999999998</v>
      </c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8"/>
      <c r="BH118" s="38"/>
      <c r="BI118" s="38"/>
      <c r="BJ118" s="38"/>
      <c r="BK118" s="38"/>
      <c r="BL118" s="38"/>
      <c r="BM118" s="38"/>
      <c r="BN118" s="38"/>
      <c r="BO118" s="38"/>
      <c r="BP118" s="38"/>
      <c r="BQ118" s="38"/>
      <c r="BR118" s="38"/>
      <c r="BS118" s="38"/>
      <c r="BT118" s="38"/>
      <c r="BU118" s="38"/>
      <c r="BV118" s="38"/>
      <c r="BW118" s="38"/>
      <c r="BX118" s="38"/>
      <c r="BY118" s="38"/>
      <c r="BZ118" s="38"/>
      <c r="CA118" s="38"/>
      <c r="CB118" s="38"/>
      <c r="CC118" s="38"/>
      <c r="CD118" s="38"/>
      <c r="CE118" s="38"/>
      <c r="CF118" s="38"/>
      <c r="CG118" s="38"/>
      <c r="CH118" s="38"/>
      <c r="CI118" s="38"/>
      <c r="CJ118" s="38"/>
      <c r="CK118" s="38"/>
      <c r="CL118" s="38"/>
      <c r="CM118" s="38"/>
      <c r="CN118" s="38"/>
      <c r="CO118" s="38"/>
      <c r="CP118" s="38"/>
      <c r="CQ118" s="38"/>
      <c r="CR118" s="38"/>
      <c r="CS118" s="38"/>
      <c r="CT118" s="38"/>
      <c r="CU118" s="38"/>
    </row>
    <row r="119" spans="2:99" x14ac:dyDescent="0.15">
      <c r="B119" s="39">
        <v>5.3819444444444453E-3</v>
      </c>
      <c r="C119" s="38">
        <v>0</v>
      </c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23">
        <f t="shared" si="2"/>
        <v>465</v>
      </c>
      <c r="T119" s="38">
        <v>2.5169999999999999</v>
      </c>
      <c r="U119" s="38">
        <v>2.5169999999999999</v>
      </c>
      <c r="V119" s="38">
        <v>2.5190000000000001</v>
      </c>
      <c r="W119" s="38">
        <v>2.52</v>
      </c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38"/>
      <c r="AL119" s="38"/>
      <c r="AM119" s="38"/>
      <c r="AN119" s="38"/>
      <c r="AO119" s="38"/>
      <c r="AP119" s="38"/>
      <c r="AQ119" s="38"/>
      <c r="AR119" s="38"/>
      <c r="AS119" s="38"/>
      <c r="AT119" s="38"/>
      <c r="AU119" s="38"/>
      <c r="AV119" s="38"/>
      <c r="AW119" s="38"/>
      <c r="AX119" s="38"/>
      <c r="AY119" s="38"/>
      <c r="AZ119" s="38"/>
      <c r="BA119" s="38"/>
      <c r="BB119" s="38"/>
      <c r="BC119" s="38"/>
      <c r="BD119" s="38"/>
      <c r="BE119" s="38"/>
      <c r="BF119" s="38"/>
      <c r="BG119" s="38"/>
      <c r="BH119" s="38"/>
      <c r="BI119" s="38"/>
      <c r="BJ119" s="38"/>
      <c r="BK119" s="38"/>
      <c r="BL119" s="38"/>
      <c r="BM119" s="38"/>
      <c r="BN119" s="38"/>
      <c r="BO119" s="38"/>
      <c r="BP119" s="38"/>
      <c r="BQ119" s="38"/>
      <c r="BR119" s="38"/>
      <c r="BS119" s="38"/>
      <c r="BT119" s="38"/>
      <c r="BU119" s="38"/>
      <c r="BV119" s="38"/>
      <c r="BW119" s="38"/>
      <c r="BX119" s="38"/>
      <c r="BY119" s="38"/>
      <c r="BZ119" s="38"/>
      <c r="CA119" s="38"/>
      <c r="CB119" s="38"/>
      <c r="CC119" s="38"/>
      <c r="CD119" s="38"/>
      <c r="CE119" s="38"/>
      <c r="CF119" s="38"/>
      <c r="CG119" s="38"/>
      <c r="CH119" s="38"/>
      <c r="CI119" s="38"/>
      <c r="CJ119" s="38"/>
      <c r="CK119" s="38"/>
      <c r="CL119" s="38"/>
      <c r="CM119" s="38"/>
      <c r="CN119" s="38"/>
      <c r="CO119" s="38"/>
      <c r="CP119" s="38"/>
      <c r="CQ119" s="38"/>
      <c r="CR119" s="38"/>
      <c r="CS119" s="38"/>
      <c r="CT119" s="38"/>
      <c r="CU119" s="38"/>
    </row>
    <row r="120" spans="2:99" x14ac:dyDescent="0.15">
      <c r="B120" s="39">
        <v>5.4398148148148149E-3</v>
      </c>
      <c r="C120" s="38">
        <v>0</v>
      </c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23">
        <f t="shared" si="2"/>
        <v>470</v>
      </c>
      <c r="T120" s="38">
        <v>2.5150000000000001</v>
      </c>
      <c r="U120" s="38">
        <v>2.5179999999999998</v>
      </c>
      <c r="V120" s="38">
        <v>2.5179999999999998</v>
      </c>
      <c r="W120" s="38">
        <v>2.5219999999999998</v>
      </c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38"/>
      <c r="AL120" s="38"/>
      <c r="AM120" s="38"/>
      <c r="AN120" s="38"/>
      <c r="AO120" s="38"/>
      <c r="AP120" s="38"/>
      <c r="AQ120" s="38"/>
      <c r="AR120" s="38"/>
      <c r="AS120" s="38"/>
      <c r="AT120" s="38"/>
      <c r="AU120" s="38"/>
      <c r="AV120" s="38"/>
      <c r="AW120" s="38"/>
      <c r="AX120" s="38"/>
      <c r="AY120" s="38"/>
      <c r="AZ120" s="38"/>
      <c r="BA120" s="38"/>
      <c r="BB120" s="38"/>
      <c r="BC120" s="38"/>
      <c r="BD120" s="38"/>
      <c r="BE120" s="38"/>
      <c r="BF120" s="38"/>
      <c r="BG120" s="38"/>
      <c r="BH120" s="38"/>
      <c r="BI120" s="38"/>
      <c r="BJ120" s="38"/>
      <c r="BK120" s="38"/>
      <c r="BL120" s="38"/>
      <c r="BM120" s="38"/>
      <c r="BN120" s="38"/>
      <c r="BO120" s="38"/>
      <c r="BP120" s="38"/>
      <c r="BQ120" s="38"/>
      <c r="BR120" s="38"/>
      <c r="BS120" s="38"/>
      <c r="BT120" s="38"/>
      <c r="BU120" s="38"/>
      <c r="BV120" s="38"/>
      <c r="BW120" s="38"/>
      <c r="BX120" s="38"/>
      <c r="BY120" s="38"/>
      <c r="BZ120" s="38"/>
      <c r="CA120" s="38"/>
      <c r="CB120" s="38"/>
      <c r="CC120" s="38"/>
      <c r="CD120" s="38"/>
      <c r="CE120" s="38"/>
      <c r="CF120" s="38"/>
      <c r="CG120" s="38"/>
      <c r="CH120" s="38"/>
      <c r="CI120" s="38"/>
      <c r="CJ120" s="38"/>
      <c r="CK120" s="38"/>
      <c r="CL120" s="38"/>
      <c r="CM120" s="38"/>
      <c r="CN120" s="38"/>
      <c r="CO120" s="38"/>
      <c r="CP120" s="38"/>
      <c r="CQ120" s="38"/>
      <c r="CR120" s="38"/>
      <c r="CS120" s="38"/>
      <c r="CT120" s="38"/>
      <c r="CU120" s="38"/>
    </row>
    <row r="121" spans="2:99" x14ac:dyDescent="0.15">
      <c r="B121" s="39">
        <v>5.4976851851851853E-3</v>
      </c>
      <c r="C121" s="38">
        <v>0</v>
      </c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23">
        <f t="shared" si="2"/>
        <v>475</v>
      </c>
      <c r="T121" s="38">
        <v>2.5139999999999998</v>
      </c>
      <c r="U121" s="38">
        <v>2.5179999999999998</v>
      </c>
      <c r="V121" s="38">
        <v>2.5179999999999998</v>
      </c>
      <c r="W121" s="38">
        <v>2.5190000000000001</v>
      </c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38"/>
      <c r="AL121" s="38"/>
      <c r="AM121" s="38"/>
      <c r="AN121" s="38"/>
      <c r="AO121" s="38"/>
      <c r="AP121" s="38"/>
      <c r="AQ121" s="38"/>
      <c r="AR121" s="38"/>
      <c r="AS121" s="38"/>
      <c r="AT121" s="38"/>
      <c r="AU121" s="38"/>
      <c r="AV121" s="38"/>
      <c r="AW121" s="38"/>
      <c r="AX121" s="38"/>
      <c r="AY121" s="38"/>
      <c r="AZ121" s="38"/>
      <c r="BA121" s="38"/>
      <c r="BB121" s="38"/>
      <c r="BC121" s="38"/>
      <c r="BD121" s="38"/>
      <c r="BE121" s="38"/>
      <c r="BF121" s="38"/>
      <c r="BG121" s="38"/>
      <c r="BH121" s="38"/>
      <c r="BI121" s="38"/>
      <c r="BJ121" s="38"/>
      <c r="BK121" s="38"/>
      <c r="BL121" s="38"/>
      <c r="BM121" s="38"/>
      <c r="BN121" s="38"/>
      <c r="BO121" s="38"/>
      <c r="BP121" s="38"/>
      <c r="BQ121" s="38"/>
      <c r="BR121" s="38"/>
      <c r="BS121" s="38"/>
      <c r="BT121" s="38"/>
      <c r="BU121" s="38"/>
      <c r="BV121" s="38"/>
      <c r="BW121" s="38"/>
      <c r="BX121" s="38"/>
      <c r="BY121" s="38"/>
      <c r="BZ121" s="38"/>
      <c r="CA121" s="38"/>
      <c r="CB121" s="38"/>
      <c r="CC121" s="38"/>
      <c r="CD121" s="38"/>
      <c r="CE121" s="38"/>
      <c r="CF121" s="38"/>
      <c r="CG121" s="38"/>
      <c r="CH121" s="38"/>
      <c r="CI121" s="38"/>
      <c r="CJ121" s="38"/>
      <c r="CK121" s="38"/>
      <c r="CL121" s="38"/>
      <c r="CM121" s="38"/>
      <c r="CN121" s="38"/>
      <c r="CO121" s="38"/>
      <c r="CP121" s="38"/>
      <c r="CQ121" s="38"/>
      <c r="CR121" s="38"/>
      <c r="CS121" s="38"/>
      <c r="CT121" s="38"/>
      <c r="CU121" s="38"/>
    </row>
    <row r="122" spans="2:99" x14ac:dyDescent="0.15">
      <c r="B122" s="39">
        <v>5.5555555555555558E-3</v>
      </c>
      <c r="C122" s="38">
        <v>0</v>
      </c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23">
        <f t="shared" si="2"/>
        <v>480</v>
      </c>
      <c r="T122" s="38">
        <v>2.5139999999999998</v>
      </c>
      <c r="U122" s="38">
        <v>2.516</v>
      </c>
      <c r="V122" s="38">
        <v>2.5169999999999999</v>
      </c>
      <c r="W122" s="38">
        <v>2.5190000000000001</v>
      </c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38"/>
      <c r="AL122" s="38"/>
      <c r="AM122" s="38"/>
      <c r="AN122" s="38"/>
      <c r="AO122" s="38"/>
      <c r="AP122" s="38"/>
      <c r="AQ122" s="38"/>
      <c r="AR122" s="38"/>
      <c r="AS122" s="38"/>
      <c r="AT122" s="38"/>
      <c r="AU122" s="38"/>
      <c r="AV122" s="38"/>
      <c r="AW122" s="38"/>
      <c r="AX122" s="38"/>
      <c r="AY122" s="38"/>
      <c r="AZ122" s="38"/>
      <c r="BA122" s="38"/>
      <c r="BB122" s="38"/>
      <c r="BC122" s="38"/>
      <c r="BD122" s="38"/>
      <c r="BE122" s="38"/>
      <c r="BF122" s="38"/>
      <c r="BG122" s="38"/>
      <c r="BH122" s="38"/>
      <c r="BI122" s="38"/>
      <c r="BJ122" s="38"/>
      <c r="BK122" s="38"/>
      <c r="BL122" s="38"/>
      <c r="BM122" s="38"/>
      <c r="BN122" s="38"/>
      <c r="BO122" s="38"/>
      <c r="BP122" s="38"/>
      <c r="BQ122" s="38"/>
      <c r="BR122" s="38"/>
      <c r="BS122" s="38"/>
      <c r="BT122" s="38"/>
      <c r="BU122" s="38"/>
      <c r="BV122" s="38"/>
      <c r="BW122" s="38"/>
      <c r="BX122" s="38"/>
      <c r="BY122" s="38"/>
      <c r="BZ122" s="38"/>
      <c r="CA122" s="38"/>
      <c r="CB122" s="38"/>
      <c r="CC122" s="38"/>
      <c r="CD122" s="38"/>
      <c r="CE122" s="38"/>
      <c r="CF122" s="38"/>
      <c r="CG122" s="38"/>
      <c r="CH122" s="38"/>
      <c r="CI122" s="38"/>
      <c r="CJ122" s="38"/>
      <c r="CK122" s="38"/>
      <c r="CL122" s="38"/>
      <c r="CM122" s="38"/>
      <c r="CN122" s="38"/>
      <c r="CO122" s="38"/>
      <c r="CP122" s="38"/>
      <c r="CQ122" s="38"/>
      <c r="CR122" s="38"/>
      <c r="CS122" s="38"/>
      <c r="CT122" s="38"/>
      <c r="CU122" s="38"/>
    </row>
    <row r="123" spans="2:99" x14ac:dyDescent="0.15">
      <c r="B123" s="39">
        <v>5.6134259259259271E-3</v>
      </c>
      <c r="C123" s="38">
        <v>0</v>
      </c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23">
        <f t="shared" ref="S123:S146" si="3">S122+5</f>
        <v>485</v>
      </c>
      <c r="T123" s="38">
        <v>2.5139999999999998</v>
      </c>
      <c r="U123" s="38">
        <v>2.516</v>
      </c>
      <c r="V123" s="38">
        <v>2.5139999999999998</v>
      </c>
      <c r="W123" s="38">
        <v>2.5179999999999998</v>
      </c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38"/>
      <c r="AL123" s="38"/>
      <c r="AM123" s="38"/>
      <c r="AN123" s="38"/>
      <c r="AO123" s="38"/>
      <c r="AP123" s="38"/>
      <c r="AQ123" s="38"/>
      <c r="AR123" s="38"/>
      <c r="AS123" s="38"/>
      <c r="AT123" s="38"/>
      <c r="AU123" s="38"/>
      <c r="AV123" s="38"/>
      <c r="AW123" s="38"/>
      <c r="AX123" s="38"/>
      <c r="AY123" s="38"/>
      <c r="AZ123" s="38"/>
      <c r="BA123" s="38"/>
      <c r="BB123" s="38"/>
      <c r="BC123" s="38"/>
      <c r="BD123" s="38"/>
      <c r="BE123" s="38"/>
      <c r="BF123" s="38"/>
      <c r="BG123" s="38"/>
      <c r="BH123" s="38"/>
      <c r="BI123" s="38"/>
      <c r="BJ123" s="38"/>
      <c r="BK123" s="38"/>
      <c r="BL123" s="38"/>
      <c r="BM123" s="38"/>
      <c r="BN123" s="38"/>
      <c r="BO123" s="38"/>
      <c r="BP123" s="38"/>
      <c r="BQ123" s="38"/>
      <c r="BR123" s="38"/>
      <c r="BS123" s="38"/>
      <c r="BT123" s="38"/>
      <c r="BU123" s="38"/>
      <c r="BV123" s="38"/>
      <c r="BW123" s="38"/>
      <c r="BX123" s="38"/>
      <c r="BY123" s="38"/>
      <c r="BZ123" s="38"/>
      <c r="CA123" s="38"/>
      <c r="CB123" s="38"/>
      <c r="CC123" s="38"/>
      <c r="CD123" s="38"/>
      <c r="CE123" s="38"/>
      <c r="CF123" s="38"/>
      <c r="CG123" s="38"/>
      <c r="CH123" s="38"/>
      <c r="CI123" s="38"/>
      <c r="CJ123" s="38"/>
      <c r="CK123" s="38"/>
      <c r="CL123" s="38"/>
      <c r="CM123" s="38"/>
      <c r="CN123" s="38"/>
      <c r="CO123" s="38"/>
      <c r="CP123" s="38"/>
      <c r="CQ123" s="38"/>
      <c r="CR123" s="38"/>
      <c r="CS123" s="38"/>
      <c r="CT123" s="38"/>
      <c r="CU123" s="38"/>
    </row>
    <row r="124" spans="2:99" x14ac:dyDescent="0.15">
      <c r="B124" s="39">
        <v>5.6712962962962958E-3</v>
      </c>
      <c r="C124" s="38">
        <v>0</v>
      </c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23">
        <f t="shared" si="3"/>
        <v>490</v>
      </c>
      <c r="T124" s="38">
        <v>2.5139999999999998</v>
      </c>
      <c r="U124" s="38">
        <v>2.516</v>
      </c>
      <c r="V124" s="38">
        <v>2.5150000000000001</v>
      </c>
      <c r="W124" s="38">
        <v>2.5190000000000001</v>
      </c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38"/>
      <c r="AL124" s="38"/>
      <c r="AM124" s="38"/>
      <c r="AN124" s="38"/>
      <c r="AO124" s="38"/>
      <c r="AP124" s="38"/>
      <c r="AQ124" s="38"/>
      <c r="AR124" s="38"/>
      <c r="AS124" s="38"/>
      <c r="AT124" s="38"/>
      <c r="AU124" s="38"/>
      <c r="AV124" s="38"/>
      <c r="AW124" s="38"/>
      <c r="AX124" s="38"/>
      <c r="AY124" s="38"/>
      <c r="AZ124" s="38"/>
      <c r="BA124" s="38"/>
      <c r="BB124" s="38"/>
      <c r="BC124" s="38"/>
      <c r="BD124" s="38"/>
      <c r="BE124" s="38"/>
      <c r="BF124" s="38"/>
      <c r="BG124" s="38"/>
      <c r="BH124" s="38"/>
      <c r="BI124" s="38"/>
      <c r="BJ124" s="38"/>
      <c r="BK124" s="38"/>
      <c r="BL124" s="38"/>
      <c r="BM124" s="38"/>
      <c r="BN124" s="38"/>
      <c r="BO124" s="38"/>
      <c r="BP124" s="38"/>
      <c r="BQ124" s="38"/>
      <c r="BR124" s="38"/>
      <c r="BS124" s="38"/>
      <c r="BT124" s="38"/>
      <c r="BU124" s="38"/>
      <c r="BV124" s="38"/>
      <c r="BW124" s="38"/>
      <c r="BX124" s="38"/>
      <c r="BY124" s="38"/>
      <c r="BZ124" s="38"/>
      <c r="CA124" s="38"/>
      <c r="CB124" s="38"/>
      <c r="CC124" s="38"/>
      <c r="CD124" s="38"/>
      <c r="CE124" s="38"/>
      <c r="CF124" s="38"/>
      <c r="CG124" s="38"/>
      <c r="CH124" s="38"/>
      <c r="CI124" s="38"/>
      <c r="CJ124" s="38"/>
      <c r="CK124" s="38"/>
      <c r="CL124" s="38"/>
      <c r="CM124" s="38"/>
      <c r="CN124" s="38"/>
      <c r="CO124" s="38"/>
      <c r="CP124" s="38"/>
      <c r="CQ124" s="38"/>
      <c r="CR124" s="38"/>
      <c r="CS124" s="38"/>
      <c r="CT124" s="38"/>
      <c r="CU124" s="38"/>
    </row>
    <row r="125" spans="2:99" x14ac:dyDescent="0.15">
      <c r="B125" s="39">
        <v>5.7291666666666671E-3</v>
      </c>
      <c r="C125" s="38">
        <v>0</v>
      </c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23">
        <f t="shared" si="3"/>
        <v>495</v>
      </c>
      <c r="T125" s="38">
        <v>2.5110000000000001</v>
      </c>
      <c r="U125" s="38">
        <v>2.5139999999999998</v>
      </c>
      <c r="V125" s="38">
        <v>2.5139999999999998</v>
      </c>
      <c r="W125" s="38">
        <v>2.5179999999999998</v>
      </c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8"/>
      <c r="BH125" s="38"/>
      <c r="BI125" s="38"/>
      <c r="BJ125" s="38"/>
      <c r="BK125" s="38"/>
      <c r="BL125" s="38"/>
      <c r="BM125" s="38"/>
      <c r="BN125" s="38"/>
      <c r="BO125" s="38"/>
      <c r="BP125" s="38"/>
      <c r="BQ125" s="38"/>
      <c r="BR125" s="38"/>
      <c r="BS125" s="38"/>
      <c r="BT125" s="38"/>
      <c r="BU125" s="38"/>
      <c r="BV125" s="38"/>
      <c r="BW125" s="38"/>
      <c r="BX125" s="38"/>
      <c r="BY125" s="38"/>
      <c r="BZ125" s="38"/>
      <c r="CA125" s="38"/>
      <c r="CB125" s="38"/>
      <c r="CC125" s="38"/>
      <c r="CD125" s="38"/>
      <c r="CE125" s="38"/>
      <c r="CF125" s="38"/>
      <c r="CG125" s="38"/>
      <c r="CH125" s="38"/>
      <c r="CI125" s="38"/>
      <c r="CJ125" s="38"/>
      <c r="CK125" s="38"/>
      <c r="CL125" s="38"/>
      <c r="CM125" s="38"/>
      <c r="CN125" s="38"/>
      <c r="CO125" s="38"/>
      <c r="CP125" s="38"/>
      <c r="CQ125" s="38"/>
      <c r="CR125" s="38"/>
      <c r="CS125" s="38"/>
      <c r="CT125" s="38"/>
      <c r="CU125" s="38"/>
    </row>
    <row r="126" spans="2:99" x14ac:dyDescent="0.15">
      <c r="B126" s="39">
        <v>5.7870370370370376E-3</v>
      </c>
      <c r="C126" s="38">
        <v>0</v>
      </c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23">
        <f t="shared" si="3"/>
        <v>500</v>
      </c>
      <c r="T126" s="38">
        <v>2.512</v>
      </c>
      <c r="U126" s="38">
        <v>2.5150000000000001</v>
      </c>
      <c r="V126" s="38">
        <v>2.5150000000000001</v>
      </c>
      <c r="W126" s="38">
        <v>2.5169999999999999</v>
      </c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38"/>
      <c r="AL126" s="38"/>
      <c r="AM126" s="38"/>
      <c r="AN126" s="38"/>
      <c r="AO126" s="38"/>
      <c r="AP126" s="38"/>
      <c r="AQ126" s="38"/>
      <c r="AR126" s="38"/>
      <c r="AS126" s="38"/>
      <c r="AT126" s="38"/>
      <c r="AU126" s="38"/>
      <c r="AV126" s="38"/>
      <c r="AW126" s="38"/>
      <c r="AX126" s="38"/>
      <c r="AY126" s="38"/>
      <c r="AZ126" s="38"/>
      <c r="BA126" s="38"/>
      <c r="BB126" s="38"/>
      <c r="BC126" s="38"/>
      <c r="BD126" s="38"/>
      <c r="BE126" s="38"/>
      <c r="BF126" s="38"/>
      <c r="BG126" s="38"/>
      <c r="BH126" s="38"/>
      <c r="BI126" s="38"/>
      <c r="BJ126" s="38"/>
      <c r="BK126" s="38"/>
      <c r="BL126" s="38"/>
      <c r="BM126" s="38"/>
      <c r="BN126" s="38"/>
      <c r="BO126" s="38"/>
      <c r="BP126" s="38"/>
      <c r="BQ126" s="38"/>
      <c r="BR126" s="38"/>
      <c r="BS126" s="38"/>
      <c r="BT126" s="38"/>
      <c r="BU126" s="38"/>
      <c r="BV126" s="38"/>
      <c r="BW126" s="38"/>
      <c r="BX126" s="38"/>
      <c r="BY126" s="38"/>
      <c r="BZ126" s="38"/>
      <c r="CA126" s="38"/>
      <c r="CB126" s="38"/>
      <c r="CC126" s="38"/>
      <c r="CD126" s="38"/>
      <c r="CE126" s="38"/>
      <c r="CF126" s="38"/>
      <c r="CG126" s="38"/>
      <c r="CH126" s="38"/>
      <c r="CI126" s="38"/>
      <c r="CJ126" s="38"/>
      <c r="CK126" s="38"/>
      <c r="CL126" s="38"/>
      <c r="CM126" s="38"/>
      <c r="CN126" s="38"/>
      <c r="CO126" s="38"/>
      <c r="CP126" s="38"/>
      <c r="CQ126" s="38"/>
      <c r="CR126" s="38"/>
      <c r="CS126" s="38"/>
      <c r="CT126" s="38"/>
      <c r="CU126" s="38"/>
    </row>
    <row r="127" spans="2:99" x14ac:dyDescent="0.15">
      <c r="B127" s="39">
        <v>5.8449074074074072E-3</v>
      </c>
      <c r="C127" s="38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23">
        <f t="shared" si="3"/>
        <v>505</v>
      </c>
      <c r="T127" s="38">
        <v>2.5110000000000001</v>
      </c>
      <c r="U127" s="38">
        <v>2.5139999999999998</v>
      </c>
      <c r="V127" s="38">
        <v>2.5139999999999998</v>
      </c>
      <c r="W127" s="38">
        <v>2.5169999999999999</v>
      </c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38"/>
      <c r="AL127" s="38"/>
      <c r="AM127" s="38"/>
      <c r="AN127" s="38"/>
      <c r="AO127" s="38"/>
      <c r="AP127" s="38"/>
      <c r="AQ127" s="38"/>
      <c r="AR127" s="38"/>
      <c r="AS127" s="38"/>
      <c r="AT127" s="38"/>
      <c r="AU127" s="38"/>
      <c r="AV127" s="38"/>
      <c r="AW127" s="38"/>
      <c r="AX127" s="38"/>
      <c r="AY127" s="38"/>
      <c r="AZ127" s="38"/>
      <c r="BA127" s="38"/>
      <c r="BB127" s="38"/>
      <c r="BC127" s="38"/>
      <c r="BD127" s="38"/>
      <c r="BE127" s="38"/>
      <c r="BF127" s="38"/>
      <c r="BG127" s="38"/>
      <c r="BH127" s="38"/>
      <c r="BI127" s="38"/>
      <c r="BJ127" s="38"/>
      <c r="BK127" s="38"/>
      <c r="BL127" s="38"/>
      <c r="BM127" s="38"/>
      <c r="BN127" s="38"/>
      <c r="BO127" s="38"/>
      <c r="BP127" s="38"/>
      <c r="BQ127" s="38"/>
      <c r="BR127" s="38"/>
      <c r="BS127" s="38"/>
      <c r="BT127" s="38"/>
      <c r="BU127" s="38"/>
      <c r="BV127" s="38"/>
      <c r="BW127" s="38"/>
      <c r="BX127" s="38"/>
      <c r="BY127" s="38"/>
      <c r="BZ127" s="38"/>
      <c r="CA127" s="38"/>
      <c r="CB127" s="38"/>
      <c r="CC127" s="38"/>
      <c r="CD127" s="38"/>
      <c r="CE127" s="38"/>
      <c r="CF127" s="38"/>
      <c r="CG127" s="38"/>
      <c r="CH127" s="38"/>
      <c r="CI127" s="38"/>
      <c r="CJ127" s="38"/>
      <c r="CK127" s="38"/>
      <c r="CL127" s="38"/>
      <c r="CM127" s="38"/>
      <c r="CN127" s="38"/>
      <c r="CO127" s="38"/>
      <c r="CP127" s="38"/>
      <c r="CQ127" s="38"/>
      <c r="CR127" s="38"/>
      <c r="CS127" s="38"/>
      <c r="CT127" s="38"/>
      <c r="CU127" s="38"/>
    </row>
    <row r="128" spans="2:99" x14ac:dyDescent="0.15">
      <c r="B128" s="39">
        <v>5.9027777777777776E-3</v>
      </c>
      <c r="C128" s="38">
        <v>0</v>
      </c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23">
        <f t="shared" si="3"/>
        <v>510</v>
      </c>
      <c r="T128" s="38">
        <v>2.5099999999999998</v>
      </c>
      <c r="U128" s="38">
        <v>2.5139999999999998</v>
      </c>
      <c r="V128" s="38">
        <v>2.5129999999999999</v>
      </c>
      <c r="W128" s="38">
        <v>2.516</v>
      </c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38"/>
      <c r="AL128" s="38"/>
      <c r="AM128" s="38"/>
      <c r="AN128" s="38"/>
      <c r="AO128" s="38"/>
      <c r="AP128" s="38"/>
      <c r="AQ128" s="38"/>
      <c r="AR128" s="38"/>
      <c r="AS128" s="38"/>
      <c r="AT128" s="38"/>
      <c r="AU128" s="38"/>
      <c r="AV128" s="38"/>
      <c r="AW128" s="38"/>
      <c r="AX128" s="38"/>
      <c r="AY128" s="38"/>
      <c r="AZ128" s="38"/>
      <c r="BA128" s="38"/>
      <c r="BB128" s="38"/>
      <c r="BC128" s="38"/>
      <c r="BD128" s="38"/>
      <c r="BE128" s="38"/>
      <c r="BF128" s="38"/>
      <c r="BG128" s="38"/>
      <c r="BH128" s="38"/>
      <c r="BI128" s="38"/>
      <c r="BJ128" s="38"/>
      <c r="BK128" s="38"/>
      <c r="BL128" s="38"/>
      <c r="BM128" s="38"/>
      <c r="BN128" s="38"/>
      <c r="BO128" s="38"/>
      <c r="BP128" s="38"/>
      <c r="BQ128" s="38"/>
      <c r="BR128" s="38"/>
      <c r="BS128" s="38"/>
      <c r="BT128" s="38"/>
      <c r="BU128" s="38"/>
      <c r="BV128" s="38"/>
      <c r="BW128" s="38"/>
      <c r="BX128" s="38"/>
      <c r="BY128" s="38"/>
      <c r="BZ128" s="38"/>
      <c r="CA128" s="38"/>
      <c r="CB128" s="38"/>
      <c r="CC128" s="38"/>
      <c r="CD128" s="38"/>
      <c r="CE128" s="38"/>
      <c r="CF128" s="38"/>
      <c r="CG128" s="38"/>
      <c r="CH128" s="38"/>
      <c r="CI128" s="38"/>
      <c r="CJ128" s="38"/>
      <c r="CK128" s="38"/>
      <c r="CL128" s="38"/>
      <c r="CM128" s="38"/>
      <c r="CN128" s="38"/>
      <c r="CO128" s="38"/>
      <c r="CP128" s="38"/>
      <c r="CQ128" s="38"/>
      <c r="CR128" s="38"/>
      <c r="CS128" s="38"/>
      <c r="CT128" s="38"/>
      <c r="CU128" s="38"/>
    </row>
    <row r="129" spans="2:99" x14ac:dyDescent="0.15">
      <c r="B129" s="39">
        <v>5.9606481481481489E-3</v>
      </c>
      <c r="C129" s="38">
        <v>0</v>
      </c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23">
        <f t="shared" si="3"/>
        <v>515</v>
      </c>
      <c r="T129" s="38">
        <v>2.5099999999999998</v>
      </c>
      <c r="U129" s="38">
        <v>2.5139999999999998</v>
      </c>
      <c r="V129" s="38">
        <v>2.512</v>
      </c>
      <c r="W129" s="38">
        <v>2.5150000000000001</v>
      </c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38"/>
      <c r="AL129" s="38"/>
      <c r="AM129" s="38"/>
      <c r="AN129" s="38"/>
      <c r="AO129" s="38"/>
      <c r="AP129" s="38"/>
      <c r="AQ129" s="38"/>
      <c r="AR129" s="38"/>
      <c r="AS129" s="38"/>
      <c r="AT129" s="38"/>
      <c r="AU129" s="38"/>
      <c r="AV129" s="38"/>
      <c r="AW129" s="38"/>
      <c r="AX129" s="38"/>
      <c r="AY129" s="38"/>
      <c r="AZ129" s="38"/>
      <c r="BA129" s="38"/>
      <c r="BB129" s="38"/>
      <c r="BC129" s="38"/>
      <c r="BD129" s="38"/>
      <c r="BE129" s="38"/>
      <c r="BF129" s="38"/>
      <c r="BG129" s="38"/>
      <c r="BH129" s="38"/>
      <c r="BI129" s="38"/>
      <c r="BJ129" s="38"/>
      <c r="BK129" s="38"/>
      <c r="BL129" s="38"/>
      <c r="BM129" s="38"/>
      <c r="BN129" s="38"/>
      <c r="BO129" s="38"/>
      <c r="BP129" s="38"/>
      <c r="BQ129" s="38"/>
      <c r="BR129" s="38"/>
      <c r="BS129" s="38"/>
      <c r="BT129" s="38"/>
      <c r="BU129" s="38"/>
      <c r="BV129" s="38"/>
      <c r="BW129" s="38"/>
      <c r="BX129" s="38"/>
      <c r="BY129" s="38"/>
      <c r="BZ129" s="38"/>
      <c r="CA129" s="38"/>
      <c r="CB129" s="38"/>
      <c r="CC129" s="38"/>
      <c r="CD129" s="38"/>
      <c r="CE129" s="38"/>
      <c r="CF129" s="38"/>
      <c r="CG129" s="38"/>
      <c r="CH129" s="38"/>
      <c r="CI129" s="38"/>
      <c r="CJ129" s="38"/>
      <c r="CK129" s="38"/>
      <c r="CL129" s="38"/>
      <c r="CM129" s="38"/>
      <c r="CN129" s="38"/>
      <c r="CO129" s="38"/>
      <c r="CP129" s="38"/>
      <c r="CQ129" s="38"/>
      <c r="CR129" s="38"/>
      <c r="CS129" s="38"/>
      <c r="CT129" s="38"/>
      <c r="CU129" s="38"/>
    </row>
    <row r="130" spans="2:99" x14ac:dyDescent="0.15">
      <c r="B130" s="39">
        <v>6.0185185185185177E-3</v>
      </c>
      <c r="C130" s="38">
        <v>0</v>
      </c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23">
        <f t="shared" si="3"/>
        <v>520</v>
      </c>
      <c r="T130" s="38">
        <v>2.5099999999999998</v>
      </c>
      <c r="U130" s="38">
        <v>2.512</v>
      </c>
      <c r="V130" s="38">
        <v>2.512</v>
      </c>
      <c r="W130" s="38">
        <v>2.5139999999999998</v>
      </c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38"/>
      <c r="AL130" s="38"/>
      <c r="AM130" s="38"/>
      <c r="AN130" s="38"/>
      <c r="AO130" s="38"/>
      <c r="AP130" s="38"/>
      <c r="AQ130" s="38"/>
      <c r="AR130" s="38"/>
      <c r="AS130" s="38"/>
      <c r="AT130" s="38"/>
      <c r="AU130" s="38"/>
      <c r="AV130" s="38"/>
      <c r="AW130" s="38"/>
      <c r="AX130" s="38"/>
      <c r="AY130" s="38"/>
      <c r="AZ130" s="38"/>
      <c r="BA130" s="38"/>
      <c r="BB130" s="38"/>
      <c r="BC130" s="38"/>
      <c r="BD130" s="38"/>
      <c r="BE130" s="38"/>
      <c r="BF130" s="38"/>
      <c r="BG130" s="38"/>
      <c r="BH130" s="38"/>
      <c r="BI130" s="38"/>
      <c r="BJ130" s="38"/>
      <c r="BK130" s="38"/>
      <c r="BL130" s="38"/>
      <c r="BM130" s="38"/>
      <c r="BN130" s="38"/>
      <c r="BO130" s="38"/>
      <c r="BP130" s="38"/>
      <c r="BQ130" s="38"/>
      <c r="BR130" s="38"/>
      <c r="BS130" s="38"/>
      <c r="BT130" s="38"/>
      <c r="BU130" s="38"/>
      <c r="BV130" s="38"/>
      <c r="BW130" s="38"/>
      <c r="BX130" s="38"/>
      <c r="BY130" s="38"/>
      <c r="BZ130" s="38"/>
      <c r="CA130" s="38"/>
      <c r="CB130" s="38"/>
      <c r="CC130" s="38"/>
      <c r="CD130" s="38"/>
      <c r="CE130" s="38"/>
      <c r="CF130" s="38"/>
      <c r="CG130" s="38"/>
      <c r="CH130" s="38"/>
      <c r="CI130" s="38"/>
      <c r="CJ130" s="38"/>
      <c r="CK130" s="38"/>
      <c r="CL130" s="38"/>
      <c r="CM130" s="38"/>
      <c r="CN130" s="38"/>
      <c r="CO130" s="38"/>
      <c r="CP130" s="38"/>
      <c r="CQ130" s="38"/>
      <c r="CR130" s="38"/>
      <c r="CS130" s="38"/>
      <c r="CT130" s="38"/>
      <c r="CU130" s="38"/>
    </row>
    <row r="131" spans="2:99" x14ac:dyDescent="0.15">
      <c r="B131" s="39">
        <v>6.076388888888889E-3</v>
      </c>
      <c r="C131" s="38">
        <v>0</v>
      </c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23">
        <f t="shared" si="3"/>
        <v>525</v>
      </c>
      <c r="T131" s="38">
        <v>2.508</v>
      </c>
      <c r="U131" s="38">
        <v>2.512</v>
      </c>
      <c r="V131" s="38">
        <v>2.5110000000000001</v>
      </c>
      <c r="W131" s="38">
        <v>2.5139999999999998</v>
      </c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38"/>
      <c r="AL131" s="38"/>
      <c r="AM131" s="38"/>
      <c r="AN131" s="38"/>
      <c r="AO131" s="38"/>
      <c r="AP131" s="38"/>
      <c r="AQ131" s="38"/>
      <c r="AR131" s="38"/>
      <c r="AS131" s="38"/>
      <c r="AT131" s="38"/>
      <c r="AU131" s="38"/>
      <c r="AV131" s="38"/>
      <c r="AW131" s="38"/>
      <c r="AX131" s="38"/>
      <c r="AY131" s="38"/>
      <c r="AZ131" s="38"/>
      <c r="BA131" s="38"/>
      <c r="BB131" s="38"/>
      <c r="BC131" s="38"/>
      <c r="BD131" s="38"/>
      <c r="BE131" s="38"/>
      <c r="BF131" s="38"/>
      <c r="BG131" s="38"/>
      <c r="BH131" s="38"/>
      <c r="BI131" s="38"/>
      <c r="BJ131" s="38"/>
      <c r="BK131" s="38"/>
      <c r="BL131" s="38"/>
      <c r="BM131" s="38"/>
      <c r="BN131" s="38"/>
      <c r="BO131" s="38"/>
      <c r="BP131" s="38"/>
      <c r="BQ131" s="38"/>
      <c r="BR131" s="38"/>
      <c r="BS131" s="38"/>
      <c r="BT131" s="38"/>
      <c r="BU131" s="38"/>
      <c r="BV131" s="38"/>
      <c r="BW131" s="38"/>
      <c r="BX131" s="38"/>
      <c r="BY131" s="38"/>
      <c r="BZ131" s="38"/>
      <c r="CA131" s="38"/>
      <c r="CB131" s="38"/>
      <c r="CC131" s="38"/>
      <c r="CD131" s="38"/>
      <c r="CE131" s="38"/>
      <c r="CF131" s="38"/>
      <c r="CG131" s="38"/>
      <c r="CH131" s="38"/>
      <c r="CI131" s="38"/>
      <c r="CJ131" s="38"/>
      <c r="CK131" s="38"/>
      <c r="CL131" s="38"/>
      <c r="CM131" s="38"/>
      <c r="CN131" s="38"/>
      <c r="CO131" s="38"/>
      <c r="CP131" s="38"/>
      <c r="CQ131" s="38"/>
      <c r="CR131" s="38"/>
      <c r="CS131" s="38"/>
      <c r="CT131" s="38"/>
      <c r="CU131" s="38"/>
    </row>
    <row r="132" spans="2:99" x14ac:dyDescent="0.15">
      <c r="B132" s="39">
        <v>6.1342592592592594E-3</v>
      </c>
      <c r="C132" s="38">
        <v>0</v>
      </c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23">
        <f t="shared" si="3"/>
        <v>530</v>
      </c>
      <c r="T132" s="38">
        <v>2.508</v>
      </c>
      <c r="U132" s="38">
        <v>2.5129999999999999</v>
      </c>
      <c r="V132" s="38">
        <v>2.5110000000000001</v>
      </c>
      <c r="W132" s="38">
        <v>2.5139999999999998</v>
      </c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38"/>
      <c r="AL132" s="38"/>
      <c r="AM132" s="38"/>
      <c r="AN132" s="38"/>
      <c r="AO132" s="38"/>
      <c r="AP132" s="38"/>
      <c r="AQ132" s="38"/>
      <c r="AR132" s="38"/>
      <c r="AS132" s="38"/>
      <c r="AT132" s="38"/>
      <c r="AU132" s="38"/>
      <c r="AV132" s="38"/>
      <c r="AW132" s="38"/>
      <c r="AX132" s="38"/>
      <c r="AY132" s="38"/>
      <c r="AZ132" s="38"/>
      <c r="BA132" s="38"/>
      <c r="BB132" s="38"/>
      <c r="BC132" s="38"/>
      <c r="BD132" s="38"/>
      <c r="BE132" s="38"/>
      <c r="BF132" s="38"/>
      <c r="BG132" s="38"/>
      <c r="BH132" s="38"/>
      <c r="BI132" s="38"/>
      <c r="BJ132" s="38"/>
      <c r="BK132" s="38"/>
      <c r="BL132" s="38"/>
      <c r="BM132" s="38"/>
      <c r="BN132" s="38"/>
      <c r="BO132" s="38"/>
      <c r="BP132" s="38"/>
      <c r="BQ132" s="38"/>
      <c r="BR132" s="38"/>
      <c r="BS132" s="38"/>
      <c r="BT132" s="38"/>
      <c r="BU132" s="38"/>
      <c r="BV132" s="38"/>
      <c r="BW132" s="38"/>
      <c r="BX132" s="38"/>
      <c r="BY132" s="38"/>
      <c r="BZ132" s="38"/>
      <c r="CA132" s="38"/>
      <c r="CB132" s="38"/>
      <c r="CC132" s="38"/>
      <c r="CD132" s="38"/>
      <c r="CE132" s="38"/>
      <c r="CF132" s="38"/>
      <c r="CG132" s="38"/>
      <c r="CH132" s="38"/>
      <c r="CI132" s="38"/>
      <c r="CJ132" s="38"/>
      <c r="CK132" s="38"/>
      <c r="CL132" s="38"/>
      <c r="CM132" s="38"/>
      <c r="CN132" s="38"/>
      <c r="CO132" s="38"/>
      <c r="CP132" s="38"/>
      <c r="CQ132" s="38"/>
      <c r="CR132" s="38"/>
      <c r="CS132" s="38"/>
      <c r="CT132" s="38"/>
      <c r="CU132" s="38"/>
    </row>
    <row r="133" spans="2:99" x14ac:dyDescent="0.15">
      <c r="B133" s="39">
        <v>6.1921296296296299E-3</v>
      </c>
      <c r="C133" s="38">
        <v>0</v>
      </c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23">
        <f t="shared" si="3"/>
        <v>535</v>
      </c>
      <c r="T133" s="38">
        <v>2.5070000000000001</v>
      </c>
      <c r="U133" s="38">
        <v>2.5110000000000001</v>
      </c>
      <c r="V133" s="38">
        <v>2.5099999999999998</v>
      </c>
      <c r="W133" s="38">
        <v>2.5110000000000001</v>
      </c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38"/>
      <c r="AL133" s="38"/>
      <c r="AM133" s="38"/>
      <c r="AN133" s="38"/>
      <c r="AO133" s="38"/>
      <c r="AP133" s="38"/>
      <c r="AQ133" s="38"/>
      <c r="AR133" s="38"/>
      <c r="AS133" s="38"/>
      <c r="AT133" s="38"/>
      <c r="AU133" s="38"/>
      <c r="AV133" s="38"/>
      <c r="AW133" s="38"/>
      <c r="AX133" s="38"/>
      <c r="AY133" s="38"/>
      <c r="AZ133" s="38"/>
      <c r="BA133" s="38"/>
      <c r="BB133" s="38"/>
      <c r="BC133" s="38"/>
      <c r="BD133" s="38"/>
      <c r="BE133" s="38"/>
      <c r="BF133" s="38"/>
      <c r="BG133" s="38"/>
      <c r="BH133" s="38"/>
      <c r="BI133" s="38"/>
      <c r="BJ133" s="38"/>
      <c r="BK133" s="38"/>
      <c r="BL133" s="38"/>
      <c r="BM133" s="38"/>
      <c r="BN133" s="38"/>
      <c r="BO133" s="38"/>
      <c r="BP133" s="38"/>
      <c r="BQ133" s="38"/>
      <c r="BR133" s="38"/>
      <c r="BS133" s="38"/>
      <c r="BT133" s="38"/>
      <c r="BU133" s="38"/>
      <c r="BV133" s="38"/>
      <c r="BW133" s="38"/>
      <c r="BX133" s="38"/>
      <c r="BY133" s="38"/>
      <c r="BZ133" s="38"/>
      <c r="CA133" s="38"/>
      <c r="CB133" s="38"/>
      <c r="CC133" s="38"/>
      <c r="CD133" s="38"/>
      <c r="CE133" s="38"/>
      <c r="CF133" s="38"/>
      <c r="CG133" s="38"/>
      <c r="CH133" s="38"/>
      <c r="CI133" s="38"/>
      <c r="CJ133" s="38"/>
      <c r="CK133" s="38"/>
      <c r="CL133" s="38"/>
      <c r="CM133" s="38"/>
      <c r="CN133" s="38"/>
      <c r="CO133" s="38"/>
      <c r="CP133" s="38"/>
      <c r="CQ133" s="38"/>
      <c r="CR133" s="38"/>
      <c r="CS133" s="38"/>
      <c r="CT133" s="38"/>
      <c r="CU133" s="38"/>
    </row>
    <row r="134" spans="2:99" x14ac:dyDescent="0.15">
      <c r="B134" s="39">
        <v>6.2499999999999995E-3</v>
      </c>
      <c r="C134" s="38">
        <v>0</v>
      </c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23">
        <f t="shared" si="3"/>
        <v>540</v>
      </c>
      <c r="T134" s="38">
        <v>2.5070000000000001</v>
      </c>
      <c r="U134" s="38">
        <v>2.5089999999999999</v>
      </c>
      <c r="V134" s="38">
        <v>2.5089999999999999</v>
      </c>
      <c r="W134" s="38">
        <v>2.5110000000000001</v>
      </c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38"/>
      <c r="AL134" s="38"/>
      <c r="AM134" s="38"/>
      <c r="AN134" s="38"/>
      <c r="AO134" s="38"/>
      <c r="AP134" s="38"/>
      <c r="AQ134" s="38"/>
      <c r="AR134" s="38"/>
      <c r="AS134" s="38"/>
      <c r="AT134" s="38"/>
      <c r="AU134" s="38"/>
      <c r="AV134" s="38"/>
      <c r="AW134" s="38"/>
      <c r="AX134" s="38"/>
      <c r="AY134" s="38"/>
      <c r="AZ134" s="38"/>
      <c r="BA134" s="38"/>
      <c r="BB134" s="38"/>
      <c r="BC134" s="38"/>
      <c r="BD134" s="38"/>
      <c r="BE134" s="38"/>
      <c r="BF134" s="38"/>
      <c r="BG134" s="38"/>
      <c r="BH134" s="38"/>
      <c r="BI134" s="38"/>
      <c r="BJ134" s="38"/>
      <c r="BK134" s="38"/>
      <c r="BL134" s="38"/>
      <c r="BM134" s="38"/>
      <c r="BN134" s="38"/>
      <c r="BO134" s="38"/>
      <c r="BP134" s="38"/>
      <c r="BQ134" s="38"/>
      <c r="BR134" s="38"/>
      <c r="BS134" s="38"/>
      <c r="BT134" s="38"/>
      <c r="BU134" s="38"/>
      <c r="BV134" s="38"/>
      <c r="BW134" s="38"/>
      <c r="BX134" s="38"/>
      <c r="BY134" s="38"/>
      <c r="BZ134" s="38"/>
      <c r="CA134" s="38"/>
      <c r="CB134" s="38"/>
      <c r="CC134" s="38"/>
      <c r="CD134" s="38"/>
      <c r="CE134" s="38"/>
      <c r="CF134" s="38"/>
      <c r="CG134" s="38"/>
      <c r="CH134" s="38"/>
      <c r="CI134" s="38"/>
      <c r="CJ134" s="38"/>
      <c r="CK134" s="38"/>
      <c r="CL134" s="38"/>
      <c r="CM134" s="38"/>
      <c r="CN134" s="38"/>
      <c r="CO134" s="38"/>
      <c r="CP134" s="38"/>
      <c r="CQ134" s="38"/>
      <c r="CR134" s="38"/>
      <c r="CS134" s="38"/>
      <c r="CT134" s="38"/>
      <c r="CU134" s="38"/>
    </row>
    <row r="135" spans="2:99" x14ac:dyDescent="0.15">
      <c r="B135" s="39">
        <v>6.3078703703703708E-3</v>
      </c>
      <c r="C135" s="38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23">
        <f t="shared" si="3"/>
        <v>545</v>
      </c>
      <c r="T135" s="38">
        <v>2.5059999999999998</v>
      </c>
      <c r="U135" s="38">
        <v>2.5089999999999999</v>
      </c>
      <c r="V135" s="38">
        <v>2.5089999999999999</v>
      </c>
      <c r="W135" s="38">
        <v>2.5110000000000001</v>
      </c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38"/>
      <c r="AL135" s="38"/>
      <c r="AM135" s="38"/>
      <c r="AN135" s="38"/>
      <c r="AO135" s="38"/>
      <c r="AP135" s="38"/>
      <c r="AQ135" s="38"/>
      <c r="AR135" s="38"/>
      <c r="AS135" s="38"/>
      <c r="AT135" s="38"/>
      <c r="AU135" s="38"/>
      <c r="AV135" s="38"/>
      <c r="AW135" s="38"/>
      <c r="AX135" s="38"/>
      <c r="AY135" s="38"/>
      <c r="AZ135" s="38"/>
      <c r="BA135" s="38"/>
      <c r="BB135" s="38"/>
      <c r="BC135" s="38"/>
      <c r="BD135" s="38"/>
      <c r="BE135" s="38"/>
      <c r="BF135" s="38"/>
      <c r="BG135" s="38"/>
      <c r="BH135" s="38"/>
      <c r="BI135" s="38"/>
      <c r="BJ135" s="38"/>
      <c r="BK135" s="38"/>
      <c r="BL135" s="38"/>
      <c r="BM135" s="38"/>
      <c r="BN135" s="38"/>
      <c r="BO135" s="38"/>
      <c r="BP135" s="38"/>
      <c r="BQ135" s="38"/>
      <c r="BR135" s="38"/>
      <c r="BS135" s="38"/>
      <c r="BT135" s="38"/>
      <c r="BU135" s="38"/>
      <c r="BV135" s="38"/>
      <c r="BW135" s="38"/>
      <c r="BX135" s="38"/>
      <c r="BY135" s="38"/>
      <c r="BZ135" s="38"/>
      <c r="CA135" s="38"/>
      <c r="CB135" s="38"/>
      <c r="CC135" s="38"/>
      <c r="CD135" s="38"/>
      <c r="CE135" s="38"/>
      <c r="CF135" s="38"/>
      <c r="CG135" s="38"/>
      <c r="CH135" s="38"/>
      <c r="CI135" s="38"/>
      <c r="CJ135" s="38"/>
      <c r="CK135" s="38"/>
      <c r="CL135" s="38"/>
      <c r="CM135" s="38"/>
      <c r="CN135" s="38"/>
      <c r="CO135" s="38"/>
      <c r="CP135" s="38"/>
      <c r="CQ135" s="38"/>
      <c r="CR135" s="38"/>
      <c r="CS135" s="38"/>
      <c r="CT135" s="38"/>
      <c r="CU135" s="38"/>
    </row>
    <row r="136" spans="2:99" x14ac:dyDescent="0.15">
      <c r="B136" s="39">
        <v>6.3657407407407404E-3</v>
      </c>
      <c r="C136" s="38">
        <v>0</v>
      </c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23">
        <f t="shared" si="3"/>
        <v>550</v>
      </c>
      <c r="T136" s="38">
        <v>2.5059999999999998</v>
      </c>
      <c r="U136" s="38">
        <v>2.5089999999999999</v>
      </c>
      <c r="V136" s="38">
        <v>2.508</v>
      </c>
      <c r="W136" s="38">
        <v>2.5110000000000001</v>
      </c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38"/>
      <c r="AL136" s="38"/>
      <c r="AM136" s="38"/>
      <c r="AN136" s="38"/>
      <c r="AO136" s="38"/>
      <c r="AP136" s="38"/>
      <c r="AQ136" s="38"/>
      <c r="AR136" s="38"/>
      <c r="AS136" s="38"/>
      <c r="AT136" s="38"/>
      <c r="AU136" s="38"/>
      <c r="AV136" s="38"/>
      <c r="AW136" s="38"/>
      <c r="AX136" s="38"/>
      <c r="AY136" s="38"/>
      <c r="AZ136" s="38"/>
      <c r="BA136" s="38"/>
      <c r="BB136" s="38"/>
      <c r="BC136" s="38"/>
      <c r="BD136" s="38"/>
      <c r="BE136" s="38"/>
      <c r="BF136" s="38"/>
      <c r="BG136" s="38"/>
      <c r="BH136" s="38"/>
      <c r="BI136" s="38"/>
      <c r="BJ136" s="38"/>
      <c r="BK136" s="38"/>
      <c r="BL136" s="38"/>
      <c r="BM136" s="38"/>
      <c r="BN136" s="38"/>
      <c r="BO136" s="38"/>
      <c r="BP136" s="38"/>
      <c r="BQ136" s="38"/>
      <c r="BR136" s="38"/>
      <c r="BS136" s="38"/>
      <c r="BT136" s="38"/>
      <c r="BU136" s="38"/>
      <c r="BV136" s="38"/>
      <c r="BW136" s="38"/>
      <c r="BX136" s="38"/>
      <c r="BY136" s="38"/>
      <c r="BZ136" s="38"/>
      <c r="CA136" s="38"/>
      <c r="CB136" s="38"/>
      <c r="CC136" s="38"/>
      <c r="CD136" s="38"/>
      <c r="CE136" s="38"/>
      <c r="CF136" s="38"/>
      <c r="CG136" s="38"/>
      <c r="CH136" s="38"/>
      <c r="CI136" s="38"/>
      <c r="CJ136" s="38"/>
      <c r="CK136" s="38"/>
      <c r="CL136" s="38"/>
      <c r="CM136" s="38"/>
      <c r="CN136" s="38"/>
      <c r="CO136" s="38"/>
      <c r="CP136" s="38"/>
      <c r="CQ136" s="38"/>
      <c r="CR136" s="38"/>
      <c r="CS136" s="38"/>
      <c r="CT136" s="38"/>
      <c r="CU136" s="38"/>
    </row>
    <row r="137" spans="2:99" x14ac:dyDescent="0.15">
      <c r="B137" s="39">
        <v>6.4236111111111117E-3</v>
      </c>
      <c r="C137" s="38">
        <v>0</v>
      </c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23">
        <f t="shared" si="3"/>
        <v>555</v>
      </c>
      <c r="T137" s="38">
        <v>2.5049999999999999</v>
      </c>
      <c r="U137" s="38">
        <v>2.508</v>
      </c>
      <c r="V137" s="38">
        <v>2.5070000000000001</v>
      </c>
      <c r="W137" s="38">
        <v>2.508</v>
      </c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38"/>
      <c r="AL137" s="38"/>
      <c r="AM137" s="38"/>
      <c r="AN137" s="38"/>
      <c r="AO137" s="38"/>
      <c r="AP137" s="38"/>
      <c r="AQ137" s="38"/>
      <c r="AR137" s="38"/>
      <c r="AS137" s="38"/>
      <c r="AT137" s="38"/>
      <c r="AU137" s="38"/>
      <c r="AV137" s="38"/>
      <c r="AW137" s="38"/>
      <c r="AX137" s="38"/>
      <c r="AY137" s="38"/>
      <c r="AZ137" s="38"/>
      <c r="BA137" s="38"/>
      <c r="BB137" s="38"/>
      <c r="BC137" s="38"/>
      <c r="BD137" s="38"/>
      <c r="BE137" s="38"/>
      <c r="BF137" s="38"/>
      <c r="BG137" s="38"/>
      <c r="BH137" s="38"/>
      <c r="BI137" s="38"/>
      <c r="BJ137" s="38"/>
      <c r="BK137" s="38"/>
      <c r="BL137" s="38"/>
      <c r="BM137" s="38"/>
      <c r="BN137" s="38"/>
      <c r="BO137" s="38"/>
      <c r="BP137" s="38"/>
      <c r="BQ137" s="38"/>
      <c r="BR137" s="38"/>
      <c r="BS137" s="38"/>
      <c r="BT137" s="38"/>
      <c r="BU137" s="38"/>
      <c r="BV137" s="38"/>
      <c r="BW137" s="38"/>
      <c r="BX137" s="38"/>
      <c r="BY137" s="38"/>
      <c r="BZ137" s="38"/>
      <c r="CA137" s="38"/>
      <c r="CB137" s="38"/>
      <c r="CC137" s="38"/>
      <c r="CD137" s="38"/>
      <c r="CE137" s="38"/>
      <c r="CF137" s="38"/>
      <c r="CG137" s="38"/>
      <c r="CH137" s="38"/>
      <c r="CI137" s="38"/>
      <c r="CJ137" s="38"/>
      <c r="CK137" s="38"/>
      <c r="CL137" s="38"/>
      <c r="CM137" s="38"/>
      <c r="CN137" s="38"/>
      <c r="CO137" s="38"/>
      <c r="CP137" s="38"/>
      <c r="CQ137" s="38"/>
      <c r="CR137" s="38"/>
      <c r="CS137" s="38"/>
      <c r="CT137" s="38"/>
      <c r="CU137" s="38"/>
    </row>
    <row r="138" spans="2:99" x14ac:dyDescent="0.15">
      <c r="B138" s="39">
        <v>6.4814814814814813E-3</v>
      </c>
      <c r="C138" s="38">
        <v>0</v>
      </c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23">
        <f t="shared" si="3"/>
        <v>560</v>
      </c>
      <c r="T138" s="38">
        <v>2.5049999999999999</v>
      </c>
      <c r="U138" s="38">
        <v>2.5070000000000001</v>
      </c>
      <c r="V138" s="38">
        <v>2.5070000000000001</v>
      </c>
      <c r="W138" s="38">
        <v>2.5070000000000001</v>
      </c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38"/>
      <c r="AL138" s="38"/>
      <c r="AM138" s="38"/>
      <c r="AN138" s="38"/>
      <c r="AO138" s="38"/>
      <c r="AP138" s="38"/>
      <c r="AQ138" s="38"/>
      <c r="AR138" s="38"/>
      <c r="AS138" s="38"/>
      <c r="AT138" s="38"/>
      <c r="AU138" s="38"/>
      <c r="AV138" s="38"/>
      <c r="AW138" s="38"/>
      <c r="AX138" s="38"/>
      <c r="AY138" s="38"/>
      <c r="AZ138" s="38"/>
      <c r="BA138" s="38"/>
      <c r="BB138" s="38"/>
      <c r="BC138" s="38"/>
      <c r="BD138" s="38"/>
      <c r="BE138" s="38"/>
      <c r="BF138" s="38"/>
      <c r="BG138" s="38"/>
      <c r="BH138" s="38"/>
      <c r="BI138" s="38"/>
      <c r="BJ138" s="38"/>
      <c r="BK138" s="38"/>
      <c r="BL138" s="38"/>
      <c r="BM138" s="38"/>
      <c r="BN138" s="38"/>
      <c r="BO138" s="38"/>
      <c r="BP138" s="38"/>
      <c r="BQ138" s="38"/>
      <c r="BR138" s="38"/>
      <c r="BS138" s="38"/>
      <c r="BT138" s="38"/>
      <c r="BU138" s="38"/>
      <c r="BV138" s="38"/>
      <c r="BW138" s="38"/>
      <c r="BX138" s="38"/>
      <c r="BY138" s="38"/>
      <c r="BZ138" s="38"/>
      <c r="CA138" s="38"/>
      <c r="CB138" s="38"/>
      <c r="CC138" s="38"/>
      <c r="CD138" s="38"/>
      <c r="CE138" s="38"/>
      <c r="CF138" s="38"/>
      <c r="CG138" s="38"/>
      <c r="CH138" s="38"/>
      <c r="CI138" s="38"/>
      <c r="CJ138" s="38"/>
      <c r="CK138" s="38"/>
      <c r="CL138" s="38"/>
      <c r="CM138" s="38"/>
      <c r="CN138" s="38"/>
      <c r="CO138" s="38"/>
      <c r="CP138" s="38"/>
      <c r="CQ138" s="38"/>
      <c r="CR138" s="38"/>
      <c r="CS138" s="38"/>
      <c r="CT138" s="38"/>
      <c r="CU138" s="38"/>
    </row>
    <row r="139" spans="2:99" x14ac:dyDescent="0.15">
      <c r="B139" s="39">
        <v>6.5393518518518517E-3</v>
      </c>
      <c r="C139" s="38">
        <v>0</v>
      </c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23">
        <f t="shared" si="3"/>
        <v>565</v>
      </c>
      <c r="T139" s="38">
        <v>2.5059999999999998</v>
      </c>
      <c r="U139" s="38">
        <v>2.5059999999999998</v>
      </c>
      <c r="V139" s="38">
        <v>2.5070000000000001</v>
      </c>
      <c r="W139" s="38">
        <v>2.508</v>
      </c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8"/>
      <c r="BH139" s="38"/>
      <c r="BI139" s="38"/>
      <c r="BJ139" s="38"/>
      <c r="BK139" s="38"/>
      <c r="BL139" s="38"/>
      <c r="BM139" s="38"/>
      <c r="BN139" s="38"/>
      <c r="BO139" s="38"/>
      <c r="BP139" s="38"/>
      <c r="BQ139" s="38"/>
      <c r="BR139" s="38"/>
      <c r="BS139" s="38"/>
      <c r="BT139" s="38"/>
      <c r="BU139" s="38"/>
      <c r="BV139" s="38"/>
      <c r="BW139" s="38"/>
      <c r="BX139" s="38"/>
      <c r="BY139" s="38"/>
      <c r="BZ139" s="38"/>
      <c r="CA139" s="38"/>
      <c r="CB139" s="38"/>
      <c r="CC139" s="38"/>
      <c r="CD139" s="38"/>
      <c r="CE139" s="38"/>
      <c r="CF139" s="38"/>
      <c r="CG139" s="38"/>
      <c r="CH139" s="38"/>
      <c r="CI139" s="38"/>
      <c r="CJ139" s="38"/>
      <c r="CK139" s="38"/>
      <c r="CL139" s="38"/>
      <c r="CM139" s="38"/>
      <c r="CN139" s="38"/>
      <c r="CO139" s="38"/>
      <c r="CP139" s="38"/>
      <c r="CQ139" s="38"/>
      <c r="CR139" s="38"/>
      <c r="CS139" s="38"/>
      <c r="CT139" s="38"/>
      <c r="CU139" s="38"/>
    </row>
    <row r="140" spans="2:99" x14ac:dyDescent="0.15">
      <c r="B140" s="39">
        <v>6.5972222222222222E-3</v>
      </c>
      <c r="C140" s="38">
        <v>0</v>
      </c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23">
        <f t="shared" si="3"/>
        <v>570</v>
      </c>
      <c r="T140" s="38">
        <v>2.5049999999999999</v>
      </c>
      <c r="U140" s="38">
        <v>2.5070000000000001</v>
      </c>
      <c r="V140" s="38">
        <v>2.508</v>
      </c>
      <c r="W140" s="38">
        <v>2.5059999999999998</v>
      </c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38"/>
      <c r="AL140" s="38"/>
      <c r="AM140" s="38"/>
      <c r="AN140" s="38"/>
      <c r="AO140" s="38"/>
      <c r="AP140" s="38"/>
      <c r="AQ140" s="38"/>
      <c r="AR140" s="38"/>
      <c r="AS140" s="38"/>
      <c r="AT140" s="38"/>
      <c r="AU140" s="38"/>
      <c r="AV140" s="38"/>
      <c r="AW140" s="38"/>
      <c r="AX140" s="38"/>
      <c r="AY140" s="38"/>
      <c r="AZ140" s="38"/>
      <c r="BA140" s="38"/>
      <c r="BB140" s="38"/>
      <c r="BC140" s="38"/>
      <c r="BD140" s="38"/>
      <c r="BE140" s="38"/>
      <c r="BF140" s="38"/>
      <c r="BG140" s="38"/>
      <c r="BH140" s="38"/>
      <c r="BI140" s="38"/>
      <c r="BJ140" s="38"/>
      <c r="BK140" s="38"/>
      <c r="BL140" s="38"/>
      <c r="BM140" s="38"/>
      <c r="BN140" s="38"/>
      <c r="BO140" s="38"/>
      <c r="BP140" s="38"/>
      <c r="BQ140" s="38"/>
      <c r="BR140" s="38"/>
      <c r="BS140" s="38"/>
      <c r="BT140" s="38"/>
      <c r="BU140" s="38"/>
      <c r="BV140" s="38"/>
      <c r="BW140" s="38"/>
      <c r="BX140" s="38"/>
      <c r="BY140" s="38"/>
      <c r="BZ140" s="38"/>
      <c r="CA140" s="38"/>
      <c r="CB140" s="38"/>
      <c r="CC140" s="38"/>
      <c r="CD140" s="38"/>
      <c r="CE140" s="38"/>
      <c r="CF140" s="38"/>
      <c r="CG140" s="38"/>
      <c r="CH140" s="38"/>
      <c r="CI140" s="38"/>
      <c r="CJ140" s="38"/>
      <c r="CK140" s="38"/>
      <c r="CL140" s="38"/>
      <c r="CM140" s="38"/>
      <c r="CN140" s="38"/>
      <c r="CO140" s="38"/>
      <c r="CP140" s="38"/>
      <c r="CQ140" s="38"/>
      <c r="CR140" s="38"/>
      <c r="CS140" s="38"/>
      <c r="CT140" s="38"/>
      <c r="CU140" s="38"/>
    </row>
    <row r="141" spans="2:99" x14ac:dyDescent="0.15">
      <c r="B141" s="39">
        <v>6.6550925925925935E-3</v>
      </c>
      <c r="C141" s="38">
        <v>0</v>
      </c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23">
        <f t="shared" si="3"/>
        <v>575</v>
      </c>
      <c r="T141" s="38">
        <v>2.5049999999999999</v>
      </c>
      <c r="U141" s="38">
        <v>2.5059999999999998</v>
      </c>
      <c r="V141" s="38">
        <v>2.5070000000000001</v>
      </c>
      <c r="W141" s="38">
        <v>2.5049999999999999</v>
      </c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38"/>
      <c r="AL141" s="38"/>
      <c r="AM141" s="38"/>
      <c r="AN141" s="38"/>
      <c r="AO141" s="38"/>
      <c r="AP141" s="38"/>
      <c r="AQ141" s="38"/>
      <c r="AR141" s="38"/>
      <c r="AS141" s="38"/>
      <c r="AT141" s="38"/>
      <c r="AU141" s="38"/>
      <c r="AV141" s="38"/>
      <c r="AW141" s="38"/>
      <c r="AX141" s="38"/>
      <c r="AY141" s="38"/>
      <c r="AZ141" s="38"/>
      <c r="BA141" s="38"/>
      <c r="BB141" s="38"/>
      <c r="BC141" s="38"/>
      <c r="BD141" s="38"/>
      <c r="BE141" s="38"/>
      <c r="BF141" s="38"/>
      <c r="BG141" s="38"/>
      <c r="BH141" s="38"/>
      <c r="BI141" s="38"/>
      <c r="BJ141" s="38"/>
      <c r="BK141" s="38"/>
      <c r="BL141" s="38"/>
      <c r="BM141" s="38"/>
      <c r="BN141" s="38"/>
      <c r="BO141" s="38"/>
      <c r="BP141" s="38"/>
      <c r="BQ141" s="38"/>
      <c r="BR141" s="38"/>
      <c r="BS141" s="38"/>
      <c r="BT141" s="38"/>
      <c r="BU141" s="38"/>
      <c r="BV141" s="38"/>
      <c r="BW141" s="38"/>
      <c r="BX141" s="38"/>
      <c r="BY141" s="38"/>
      <c r="BZ141" s="38"/>
      <c r="CA141" s="38"/>
      <c r="CB141" s="38"/>
      <c r="CC141" s="38"/>
      <c r="CD141" s="38"/>
      <c r="CE141" s="38"/>
      <c r="CF141" s="38"/>
      <c r="CG141" s="38"/>
      <c r="CH141" s="38"/>
      <c r="CI141" s="38"/>
      <c r="CJ141" s="38"/>
      <c r="CK141" s="38"/>
      <c r="CL141" s="38"/>
      <c r="CM141" s="38"/>
      <c r="CN141" s="38"/>
      <c r="CO141" s="38"/>
      <c r="CP141" s="38"/>
      <c r="CQ141" s="38"/>
      <c r="CR141" s="38"/>
      <c r="CS141" s="38"/>
      <c r="CT141" s="38"/>
      <c r="CU141" s="38"/>
    </row>
    <row r="142" spans="2:99" x14ac:dyDescent="0.15">
      <c r="B142" s="39">
        <v>6.7129629629629622E-3</v>
      </c>
      <c r="C142" s="38">
        <v>0</v>
      </c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23">
        <f t="shared" si="3"/>
        <v>580</v>
      </c>
      <c r="T142" s="38">
        <v>2.504</v>
      </c>
      <c r="U142" s="38">
        <v>2.5049999999999999</v>
      </c>
      <c r="V142" s="38">
        <v>2.5059999999999998</v>
      </c>
      <c r="W142" s="38">
        <v>2.5049999999999999</v>
      </c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38"/>
      <c r="AL142" s="38"/>
      <c r="AM142" s="38"/>
      <c r="AN142" s="38"/>
      <c r="AO142" s="38"/>
      <c r="AP142" s="38"/>
      <c r="AQ142" s="38"/>
      <c r="AR142" s="38"/>
      <c r="AS142" s="38"/>
      <c r="AT142" s="38"/>
      <c r="AU142" s="38"/>
      <c r="AV142" s="38"/>
      <c r="AW142" s="38"/>
      <c r="AX142" s="38"/>
      <c r="AY142" s="38"/>
      <c r="AZ142" s="38"/>
      <c r="BA142" s="38"/>
      <c r="BB142" s="38"/>
      <c r="BC142" s="38"/>
      <c r="BD142" s="38"/>
      <c r="BE142" s="38"/>
      <c r="BF142" s="38"/>
      <c r="BG142" s="38"/>
      <c r="BH142" s="38"/>
      <c r="BI142" s="38"/>
      <c r="BJ142" s="38"/>
      <c r="BK142" s="38"/>
      <c r="BL142" s="38"/>
      <c r="BM142" s="38"/>
      <c r="BN142" s="38"/>
      <c r="BO142" s="38"/>
      <c r="BP142" s="38"/>
      <c r="BQ142" s="38"/>
      <c r="BR142" s="38"/>
      <c r="BS142" s="38"/>
      <c r="BT142" s="38"/>
      <c r="BU142" s="38"/>
      <c r="BV142" s="38"/>
      <c r="BW142" s="38"/>
      <c r="BX142" s="38"/>
      <c r="BY142" s="38"/>
      <c r="BZ142" s="38"/>
      <c r="CA142" s="38"/>
      <c r="CB142" s="38"/>
      <c r="CC142" s="38"/>
      <c r="CD142" s="38"/>
      <c r="CE142" s="38"/>
      <c r="CF142" s="38"/>
      <c r="CG142" s="38"/>
      <c r="CH142" s="38"/>
      <c r="CI142" s="38"/>
      <c r="CJ142" s="38"/>
      <c r="CK142" s="38"/>
      <c r="CL142" s="38"/>
      <c r="CM142" s="38"/>
      <c r="CN142" s="38"/>
      <c r="CO142" s="38"/>
      <c r="CP142" s="38"/>
      <c r="CQ142" s="38"/>
      <c r="CR142" s="38"/>
      <c r="CS142" s="38"/>
      <c r="CT142" s="38"/>
      <c r="CU142" s="38"/>
    </row>
    <row r="143" spans="2:99" x14ac:dyDescent="0.15">
      <c r="B143" s="39">
        <v>6.7708333333333336E-3</v>
      </c>
      <c r="C143" s="38">
        <v>0</v>
      </c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23">
        <f t="shared" si="3"/>
        <v>585</v>
      </c>
      <c r="T143" s="38">
        <v>2.5049999999999999</v>
      </c>
      <c r="U143" s="38">
        <v>2.5049999999999999</v>
      </c>
      <c r="V143" s="38">
        <v>2.5049999999999999</v>
      </c>
      <c r="W143" s="38">
        <v>2.5049999999999999</v>
      </c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38"/>
      <c r="AL143" s="38"/>
      <c r="AM143" s="38"/>
      <c r="AN143" s="38"/>
      <c r="AO143" s="38"/>
      <c r="AP143" s="38"/>
      <c r="AQ143" s="38"/>
      <c r="AR143" s="38"/>
      <c r="AS143" s="38"/>
      <c r="AT143" s="38"/>
      <c r="AU143" s="38"/>
      <c r="AV143" s="38"/>
      <c r="AW143" s="38"/>
      <c r="AX143" s="38"/>
      <c r="AY143" s="38"/>
      <c r="AZ143" s="38"/>
      <c r="BA143" s="38"/>
      <c r="BB143" s="38"/>
      <c r="BC143" s="38"/>
      <c r="BD143" s="38"/>
      <c r="BE143" s="38"/>
      <c r="BF143" s="38"/>
      <c r="BG143" s="38"/>
      <c r="BH143" s="38"/>
      <c r="BI143" s="38"/>
      <c r="BJ143" s="38"/>
      <c r="BK143" s="38"/>
      <c r="BL143" s="38"/>
      <c r="BM143" s="38"/>
      <c r="BN143" s="38"/>
      <c r="BO143" s="38"/>
      <c r="BP143" s="38"/>
      <c r="BQ143" s="38"/>
      <c r="BR143" s="38"/>
      <c r="BS143" s="38"/>
      <c r="BT143" s="38"/>
      <c r="BU143" s="38"/>
      <c r="BV143" s="38"/>
      <c r="BW143" s="38"/>
      <c r="BX143" s="38"/>
      <c r="BY143" s="38"/>
      <c r="BZ143" s="38"/>
      <c r="CA143" s="38"/>
      <c r="CB143" s="38"/>
      <c r="CC143" s="38"/>
      <c r="CD143" s="38"/>
      <c r="CE143" s="38"/>
      <c r="CF143" s="38"/>
      <c r="CG143" s="38"/>
      <c r="CH143" s="38"/>
      <c r="CI143" s="38"/>
      <c r="CJ143" s="38"/>
      <c r="CK143" s="38"/>
      <c r="CL143" s="38"/>
      <c r="CM143" s="38"/>
      <c r="CN143" s="38"/>
      <c r="CO143" s="38"/>
      <c r="CP143" s="38"/>
      <c r="CQ143" s="38"/>
      <c r="CR143" s="38"/>
      <c r="CS143" s="38"/>
      <c r="CT143" s="38"/>
      <c r="CU143" s="38"/>
    </row>
    <row r="144" spans="2:99" x14ac:dyDescent="0.15">
      <c r="B144" s="39">
        <v>6.828703703703704E-3</v>
      </c>
      <c r="C144" s="38">
        <v>0</v>
      </c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23">
        <f t="shared" si="3"/>
        <v>590</v>
      </c>
      <c r="T144" s="38">
        <v>2.5019999999999998</v>
      </c>
      <c r="U144" s="38">
        <v>2.504</v>
      </c>
      <c r="V144" s="38">
        <v>2.5049999999999999</v>
      </c>
      <c r="W144" s="38">
        <v>2.504</v>
      </c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38"/>
      <c r="AL144" s="38"/>
      <c r="AM144" s="38"/>
      <c r="AN144" s="38"/>
      <c r="AO144" s="38"/>
      <c r="AP144" s="38"/>
      <c r="AQ144" s="38"/>
      <c r="AR144" s="38"/>
      <c r="AS144" s="38"/>
      <c r="AT144" s="38"/>
      <c r="AU144" s="38"/>
      <c r="AV144" s="38"/>
      <c r="AW144" s="38"/>
      <c r="AX144" s="38"/>
      <c r="AY144" s="38"/>
      <c r="AZ144" s="38"/>
      <c r="BA144" s="38"/>
      <c r="BB144" s="38"/>
      <c r="BC144" s="38"/>
      <c r="BD144" s="38"/>
      <c r="BE144" s="38"/>
      <c r="BF144" s="38"/>
      <c r="BG144" s="38"/>
      <c r="BH144" s="38"/>
      <c r="BI144" s="38"/>
      <c r="BJ144" s="38"/>
      <c r="BK144" s="38"/>
      <c r="BL144" s="38"/>
      <c r="BM144" s="38"/>
      <c r="BN144" s="38"/>
      <c r="BO144" s="38"/>
      <c r="BP144" s="38"/>
      <c r="BQ144" s="38"/>
      <c r="BR144" s="38"/>
      <c r="BS144" s="38"/>
      <c r="BT144" s="38"/>
      <c r="BU144" s="38"/>
      <c r="BV144" s="38"/>
      <c r="BW144" s="38"/>
      <c r="BX144" s="38"/>
      <c r="BY144" s="38"/>
      <c r="BZ144" s="38"/>
      <c r="CA144" s="38"/>
      <c r="CB144" s="38"/>
      <c r="CC144" s="38"/>
      <c r="CD144" s="38"/>
      <c r="CE144" s="38"/>
      <c r="CF144" s="38"/>
      <c r="CG144" s="38"/>
      <c r="CH144" s="38"/>
      <c r="CI144" s="38"/>
      <c r="CJ144" s="38"/>
      <c r="CK144" s="38"/>
      <c r="CL144" s="38"/>
      <c r="CM144" s="38"/>
      <c r="CN144" s="38"/>
      <c r="CO144" s="38"/>
      <c r="CP144" s="38"/>
      <c r="CQ144" s="38"/>
      <c r="CR144" s="38"/>
      <c r="CS144" s="38"/>
      <c r="CT144" s="38"/>
      <c r="CU144" s="38"/>
    </row>
    <row r="145" spans="1:99" x14ac:dyDescent="0.15">
      <c r="B145" s="39">
        <v>6.8865740740740736E-3</v>
      </c>
      <c r="C145" s="38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23">
        <f t="shared" si="3"/>
        <v>595</v>
      </c>
      <c r="T145" s="38">
        <v>2.5030000000000001</v>
      </c>
      <c r="U145" s="38">
        <v>2.5030000000000001</v>
      </c>
      <c r="V145" s="38">
        <v>2.5049999999999999</v>
      </c>
      <c r="W145" s="38">
        <v>2.5030000000000001</v>
      </c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38"/>
      <c r="AL145" s="38"/>
      <c r="AM145" s="38"/>
      <c r="AN145" s="38"/>
      <c r="AO145" s="38"/>
      <c r="AP145" s="38"/>
      <c r="AQ145" s="38"/>
      <c r="AR145" s="38"/>
      <c r="AS145" s="38"/>
      <c r="AT145" s="38"/>
      <c r="AU145" s="38"/>
      <c r="AV145" s="38"/>
      <c r="AW145" s="38"/>
      <c r="AX145" s="38"/>
      <c r="AY145" s="38"/>
      <c r="AZ145" s="38"/>
      <c r="BA145" s="38"/>
      <c r="BB145" s="38"/>
      <c r="BC145" s="38"/>
      <c r="BD145" s="38"/>
      <c r="BE145" s="38"/>
      <c r="BF145" s="38"/>
      <c r="BG145" s="38"/>
      <c r="BH145" s="38"/>
      <c r="BI145" s="38"/>
      <c r="BJ145" s="38"/>
      <c r="BK145" s="38"/>
      <c r="BL145" s="38"/>
      <c r="BM145" s="38"/>
      <c r="BN145" s="38"/>
      <c r="BO145" s="38"/>
      <c r="BP145" s="38"/>
      <c r="BQ145" s="38"/>
      <c r="BR145" s="38"/>
      <c r="BS145" s="38"/>
      <c r="BT145" s="38"/>
      <c r="BU145" s="38"/>
      <c r="BV145" s="38"/>
      <c r="BW145" s="38"/>
      <c r="BX145" s="38"/>
      <c r="BY145" s="38"/>
      <c r="BZ145" s="38"/>
      <c r="CA145" s="38"/>
      <c r="CB145" s="38"/>
      <c r="CC145" s="38"/>
      <c r="CD145" s="38"/>
      <c r="CE145" s="38"/>
      <c r="CF145" s="38"/>
      <c r="CG145" s="38"/>
      <c r="CH145" s="38"/>
      <c r="CI145" s="38"/>
      <c r="CJ145" s="38"/>
      <c r="CK145" s="38"/>
      <c r="CL145" s="38"/>
      <c r="CM145" s="38"/>
      <c r="CN145" s="38"/>
      <c r="CO145" s="38"/>
      <c r="CP145" s="38"/>
      <c r="CQ145" s="38"/>
      <c r="CR145" s="38"/>
      <c r="CS145" s="38"/>
      <c r="CT145" s="38"/>
      <c r="CU145" s="38"/>
    </row>
    <row r="146" spans="1:99" x14ac:dyDescent="0.15">
      <c r="B146" s="39">
        <v>6.9444444444444441E-3</v>
      </c>
      <c r="C146" s="38">
        <v>0</v>
      </c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23">
        <f t="shared" si="3"/>
        <v>600</v>
      </c>
      <c r="T146" s="38">
        <v>2.5019999999999998</v>
      </c>
      <c r="U146" s="38">
        <v>2.5049999999999999</v>
      </c>
      <c r="V146" s="38">
        <v>2.5049999999999999</v>
      </c>
      <c r="W146" s="38">
        <v>2.5009999999999999</v>
      </c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38"/>
      <c r="AL146" s="38"/>
      <c r="AM146" s="38"/>
      <c r="AN146" s="38"/>
      <c r="AO146" s="38"/>
      <c r="AP146" s="38"/>
      <c r="AQ146" s="38"/>
      <c r="AR146" s="38"/>
      <c r="AS146" s="38"/>
      <c r="AT146" s="38"/>
      <c r="AU146" s="38"/>
      <c r="AV146" s="38"/>
      <c r="AW146" s="38"/>
      <c r="AX146" s="38"/>
      <c r="AY146" s="38"/>
      <c r="AZ146" s="38"/>
      <c r="BA146" s="38"/>
      <c r="BB146" s="38"/>
      <c r="BC146" s="38"/>
      <c r="BD146" s="38"/>
      <c r="BE146" s="38"/>
      <c r="BF146" s="38"/>
      <c r="BG146" s="38"/>
      <c r="BH146" s="38"/>
      <c r="BI146" s="38"/>
      <c r="BJ146" s="38"/>
      <c r="BK146" s="38"/>
      <c r="BL146" s="38"/>
      <c r="BM146" s="38"/>
      <c r="BN146" s="38"/>
      <c r="BO146" s="38"/>
      <c r="BP146" s="38"/>
      <c r="BQ146" s="38"/>
      <c r="BR146" s="38"/>
      <c r="BS146" s="38"/>
      <c r="BT146" s="38"/>
      <c r="BU146" s="38"/>
      <c r="BV146" s="38"/>
      <c r="BW146" s="38"/>
      <c r="BX146" s="38"/>
      <c r="BY146" s="38"/>
      <c r="BZ146" s="38"/>
      <c r="CA146" s="38"/>
      <c r="CB146" s="38"/>
      <c r="CC146" s="38"/>
      <c r="CD146" s="38"/>
      <c r="CE146" s="38"/>
      <c r="CF146" s="38"/>
      <c r="CG146" s="38"/>
      <c r="CH146" s="38"/>
      <c r="CI146" s="38"/>
      <c r="CJ146" s="38"/>
      <c r="CK146" s="38"/>
      <c r="CL146" s="38"/>
      <c r="CM146" s="38"/>
      <c r="CN146" s="38"/>
      <c r="CO146" s="38"/>
      <c r="CP146" s="38"/>
      <c r="CQ146" s="38"/>
      <c r="CR146" s="38"/>
      <c r="CS146" s="38"/>
      <c r="CT146" s="38"/>
      <c r="CU146" s="38"/>
    </row>
    <row r="148" spans="1:99" ht="14" x14ac:dyDescent="0.15">
      <c r="A148" s="37" t="s">
        <v>33</v>
      </c>
      <c r="B148" s="36"/>
    </row>
    <row r="150" spans="1:99" x14ac:dyDescent="0.15">
      <c r="B150" s="35"/>
      <c r="C150" s="34">
        <v>1</v>
      </c>
      <c r="D150" s="34">
        <v>2</v>
      </c>
      <c r="E150" s="34">
        <v>3</v>
      </c>
      <c r="F150" s="34">
        <v>4</v>
      </c>
      <c r="G150" s="34">
        <v>5</v>
      </c>
      <c r="H150" s="34">
        <v>6</v>
      </c>
      <c r="I150" s="34">
        <v>7</v>
      </c>
      <c r="J150" s="34">
        <v>8</v>
      </c>
      <c r="K150" s="34">
        <v>9</v>
      </c>
      <c r="L150" s="34">
        <v>10</v>
      </c>
      <c r="M150" s="34">
        <v>11</v>
      </c>
      <c r="N150" s="34">
        <v>12</v>
      </c>
    </row>
    <row r="151" spans="1:99" ht="14" x14ac:dyDescent="0.15">
      <c r="B151" s="54" t="s">
        <v>32</v>
      </c>
      <c r="C151" s="31" t="s">
        <v>21</v>
      </c>
      <c r="D151" s="31" t="s">
        <v>21</v>
      </c>
      <c r="E151" s="31" t="s">
        <v>21</v>
      </c>
      <c r="F151" s="31" t="s">
        <v>21</v>
      </c>
      <c r="G151" s="31" t="s">
        <v>21</v>
      </c>
      <c r="H151" s="31" t="s">
        <v>21</v>
      </c>
      <c r="I151" s="31" t="s">
        <v>21</v>
      </c>
      <c r="J151" s="31" t="s">
        <v>21</v>
      </c>
      <c r="K151" s="31" t="s">
        <v>21</v>
      </c>
      <c r="L151" s="31" t="s">
        <v>21</v>
      </c>
      <c r="M151" s="31" t="s">
        <v>21</v>
      </c>
      <c r="N151" s="31" t="s">
        <v>21</v>
      </c>
      <c r="O151" s="28" t="s">
        <v>191</v>
      </c>
    </row>
    <row r="152" spans="1:99" ht="24" x14ac:dyDescent="0.15">
      <c r="B152" s="55"/>
      <c r="C152" s="30" t="s">
        <v>21</v>
      </c>
      <c r="D152" s="30" t="s">
        <v>21</v>
      </c>
      <c r="E152" s="30" t="s">
        <v>21</v>
      </c>
      <c r="F152" s="30" t="s">
        <v>21</v>
      </c>
      <c r="G152" s="30" t="s">
        <v>21</v>
      </c>
      <c r="H152" s="30" t="s">
        <v>21</v>
      </c>
      <c r="I152" s="30" t="s">
        <v>21</v>
      </c>
      <c r="J152" s="30" t="s">
        <v>21</v>
      </c>
      <c r="K152" s="30" t="s">
        <v>21</v>
      </c>
      <c r="L152" s="30" t="s">
        <v>21</v>
      </c>
      <c r="M152" s="30" t="s">
        <v>21</v>
      </c>
      <c r="N152" s="30" t="s">
        <v>21</v>
      </c>
      <c r="O152" s="28" t="s">
        <v>190</v>
      </c>
    </row>
    <row r="153" spans="1:99" ht="24" x14ac:dyDescent="0.15">
      <c r="B153" s="55"/>
      <c r="C153" s="30" t="s">
        <v>21</v>
      </c>
      <c r="D153" s="30" t="s">
        <v>21</v>
      </c>
      <c r="E153" s="30" t="s">
        <v>21</v>
      </c>
      <c r="F153" s="30" t="s">
        <v>21</v>
      </c>
      <c r="G153" s="30" t="s">
        <v>21</v>
      </c>
      <c r="H153" s="30" t="s">
        <v>21</v>
      </c>
      <c r="I153" s="30" t="s">
        <v>21</v>
      </c>
      <c r="J153" s="30" t="s">
        <v>21</v>
      </c>
      <c r="K153" s="30" t="s">
        <v>21</v>
      </c>
      <c r="L153" s="30" t="s">
        <v>21</v>
      </c>
      <c r="M153" s="30" t="s">
        <v>21</v>
      </c>
      <c r="N153" s="30" t="s">
        <v>21</v>
      </c>
      <c r="O153" s="28" t="s">
        <v>189</v>
      </c>
    </row>
    <row r="154" spans="1:99" ht="14" x14ac:dyDescent="0.15">
      <c r="B154" s="56"/>
      <c r="C154" s="29" t="s">
        <v>21</v>
      </c>
      <c r="D154" s="29" t="s">
        <v>21</v>
      </c>
      <c r="E154" s="29" t="s">
        <v>21</v>
      </c>
      <c r="F154" s="29" t="s">
        <v>21</v>
      </c>
      <c r="G154" s="29" t="s">
        <v>21</v>
      </c>
      <c r="H154" s="29" t="s">
        <v>21</v>
      </c>
      <c r="I154" s="29" t="s">
        <v>21</v>
      </c>
      <c r="J154" s="29" t="s">
        <v>21</v>
      </c>
      <c r="K154" s="29" t="s">
        <v>21</v>
      </c>
      <c r="L154" s="29" t="s">
        <v>21</v>
      </c>
      <c r="M154" s="29" t="s">
        <v>21</v>
      </c>
      <c r="N154" s="29" t="s">
        <v>21</v>
      </c>
      <c r="O154" s="28" t="s">
        <v>188</v>
      </c>
    </row>
    <row r="155" spans="1:99" ht="14" x14ac:dyDescent="0.15">
      <c r="B155" s="54" t="s">
        <v>31</v>
      </c>
      <c r="C155" s="31" t="s">
        <v>21</v>
      </c>
      <c r="D155" s="31" t="s">
        <v>21</v>
      </c>
      <c r="E155" s="31" t="s">
        <v>21</v>
      </c>
      <c r="F155" s="31" t="s">
        <v>21</v>
      </c>
      <c r="G155" s="31">
        <v>1119.8399999999999</v>
      </c>
      <c r="H155" s="31">
        <v>1077.8399999999999</v>
      </c>
      <c r="I155" s="31">
        <v>488.88</v>
      </c>
      <c r="J155" s="31">
        <v>535.91999999999996</v>
      </c>
      <c r="K155" s="31" t="s">
        <v>21</v>
      </c>
      <c r="L155" s="31" t="s">
        <v>21</v>
      </c>
      <c r="M155" s="31" t="s">
        <v>21</v>
      </c>
      <c r="N155" s="31" t="s">
        <v>21</v>
      </c>
      <c r="O155" s="28" t="s">
        <v>191</v>
      </c>
    </row>
    <row r="156" spans="1:99" ht="24" x14ac:dyDescent="0.15">
      <c r="B156" s="55"/>
      <c r="C156" s="30" t="s">
        <v>21</v>
      </c>
      <c r="D156" s="30" t="s">
        <v>21</v>
      </c>
      <c r="E156" s="30" t="s">
        <v>21</v>
      </c>
      <c r="F156" s="30" t="s">
        <v>21</v>
      </c>
      <c r="G156" s="30">
        <v>1</v>
      </c>
      <c r="H156" s="30">
        <v>1</v>
      </c>
      <c r="I156" s="30">
        <v>1</v>
      </c>
      <c r="J156" s="30">
        <v>1</v>
      </c>
      <c r="K156" s="30" t="s">
        <v>21</v>
      </c>
      <c r="L156" s="30" t="s">
        <v>21</v>
      </c>
      <c r="M156" s="30" t="s">
        <v>21</v>
      </c>
      <c r="N156" s="30" t="s">
        <v>21</v>
      </c>
      <c r="O156" s="28" t="s">
        <v>190</v>
      </c>
    </row>
    <row r="157" spans="1:99" ht="24" x14ac:dyDescent="0.15">
      <c r="B157" s="55"/>
      <c r="C157" s="30" t="s">
        <v>21</v>
      </c>
      <c r="D157" s="30" t="s">
        <v>21</v>
      </c>
      <c r="E157" s="30" t="s">
        <v>21</v>
      </c>
      <c r="F157" s="30" t="s">
        <v>21</v>
      </c>
      <c r="G157" s="33">
        <v>1.1574074074074073E-4</v>
      </c>
      <c r="H157" s="33">
        <v>1.1574074074074073E-4</v>
      </c>
      <c r="I157" s="33">
        <v>1.6782407407407406E-3</v>
      </c>
      <c r="J157" s="33">
        <v>2.3148148148148146E-4</v>
      </c>
      <c r="K157" s="30" t="s">
        <v>21</v>
      </c>
      <c r="L157" s="30" t="s">
        <v>21</v>
      </c>
      <c r="M157" s="30" t="s">
        <v>21</v>
      </c>
      <c r="N157" s="30" t="s">
        <v>21</v>
      </c>
      <c r="O157" s="28" t="s">
        <v>189</v>
      </c>
    </row>
    <row r="158" spans="1:99" ht="14" x14ac:dyDescent="0.15">
      <c r="B158" s="56"/>
      <c r="C158" s="29" t="s">
        <v>21</v>
      </c>
      <c r="D158" s="29" t="s">
        <v>21</v>
      </c>
      <c r="E158" s="29" t="s">
        <v>21</v>
      </c>
      <c r="F158" s="29" t="s">
        <v>21</v>
      </c>
      <c r="G158" s="29" t="s">
        <v>21</v>
      </c>
      <c r="H158" s="29" t="s">
        <v>21</v>
      </c>
      <c r="I158" s="32">
        <v>3.4722222222222222E-5</v>
      </c>
      <c r="J158" s="32">
        <v>0</v>
      </c>
      <c r="K158" s="29" t="s">
        <v>21</v>
      </c>
      <c r="L158" s="29" t="s">
        <v>21</v>
      </c>
      <c r="M158" s="29" t="s">
        <v>21</v>
      </c>
      <c r="N158" s="29" t="s">
        <v>21</v>
      </c>
      <c r="O158" s="28" t="s">
        <v>188</v>
      </c>
    </row>
    <row r="159" spans="1:99" ht="14" x14ac:dyDescent="0.15">
      <c r="B159" s="54" t="s">
        <v>30</v>
      </c>
      <c r="C159" s="31" t="s">
        <v>21</v>
      </c>
      <c r="D159" s="31" t="s">
        <v>21</v>
      </c>
      <c r="E159" s="31" t="s">
        <v>21</v>
      </c>
      <c r="F159" s="31" t="s">
        <v>21</v>
      </c>
      <c r="G159" s="31" t="s">
        <v>21</v>
      </c>
      <c r="H159" s="31" t="s">
        <v>21</v>
      </c>
      <c r="I159" s="31" t="s">
        <v>21</v>
      </c>
      <c r="J159" s="31" t="s">
        <v>21</v>
      </c>
      <c r="K159" s="31" t="s">
        <v>21</v>
      </c>
      <c r="L159" s="31" t="s">
        <v>21</v>
      </c>
      <c r="M159" s="31" t="s">
        <v>21</v>
      </c>
      <c r="N159" s="31" t="s">
        <v>21</v>
      </c>
      <c r="O159" s="28" t="s">
        <v>191</v>
      </c>
    </row>
    <row r="160" spans="1:99" ht="24" x14ac:dyDescent="0.15">
      <c r="B160" s="55"/>
      <c r="C160" s="30" t="s">
        <v>21</v>
      </c>
      <c r="D160" s="30" t="s">
        <v>21</v>
      </c>
      <c r="E160" s="30" t="s">
        <v>21</v>
      </c>
      <c r="F160" s="30" t="s">
        <v>21</v>
      </c>
      <c r="G160" s="30" t="s">
        <v>21</v>
      </c>
      <c r="H160" s="30" t="s">
        <v>21</v>
      </c>
      <c r="I160" s="30" t="s">
        <v>21</v>
      </c>
      <c r="J160" s="30" t="s">
        <v>21</v>
      </c>
      <c r="K160" s="30" t="s">
        <v>21</v>
      </c>
      <c r="L160" s="30" t="s">
        <v>21</v>
      </c>
      <c r="M160" s="30" t="s">
        <v>21</v>
      </c>
      <c r="N160" s="30" t="s">
        <v>21</v>
      </c>
      <c r="O160" s="28" t="s">
        <v>190</v>
      </c>
    </row>
    <row r="161" spans="2:15" ht="24" x14ac:dyDescent="0.15">
      <c r="B161" s="55"/>
      <c r="C161" s="30" t="s">
        <v>21</v>
      </c>
      <c r="D161" s="30" t="s">
        <v>21</v>
      </c>
      <c r="E161" s="30" t="s">
        <v>21</v>
      </c>
      <c r="F161" s="30" t="s">
        <v>21</v>
      </c>
      <c r="G161" s="30" t="s">
        <v>21</v>
      </c>
      <c r="H161" s="30" t="s">
        <v>21</v>
      </c>
      <c r="I161" s="30" t="s">
        <v>21</v>
      </c>
      <c r="J161" s="30" t="s">
        <v>21</v>
      </c>
      <c r="K161" s="30" t="s">
        <v>21</v>
      </c>
      <c r="L161" s="30" t="s">
        <v>21</v>
      </c>
      <c r="M161" s="30" t="s">
        <v>21</v>
      </c>
      <c r="N161" s="30" t="s">
        <v>21</v>
      </c>
      <c r="O161" s="28" t="s">
        <v>189</v>
      </c>
    </row>
    <row r="162" spans="2:15" ht="14" x14ac:dyDescent="0.15">
      <c r="B162" s="56"/>
      <c r="C162" s="29" t="s">
        <v>21</v>
      </c>
      <c r="D162" s="29" t="s">
        <v>21</v>
      </c>
      <c r="E162" s="29" t="s">
        <v>21</v>
      </c>
      <c r="F162" s="29" t="s">
        <v>21</v>
      </c>
      <c r="G162" s="29" t="s">
        <v>21</v>
      </c>
      <c r="H162" s="29" t="s">
        <v>21</v>
      </c>
      <c r="I162" s="29" t="s">
        <v>21</v>
      </c>
      <c r="J162" s="29" t="s">
        <v>21</v>
      </c>
      <c r="K162" s="29" t="s">
        <v>21</v>
      </c>
      <c r="L162" s="29" t="s">
        <v>21</v>
      </c>
      <c r="M162" s="29" t="s">
        <v>21</v>
      </c>
      <c r="N162" s="29" t="s">
        <v>21</v>
      </c>
      <c r="O162" s="28" t="s">
        <v>188</v>
      </c>
    </row>
    <row r="163" spans="2:15" ht="14" x14ac:dyDescent="0.15">
      <c r="B163" s="54" t="s">
        <v>29</v>
      </c>
      <c r="C163" s="31" t="s">
        <v>21</v>
      </c>
      <c r="D163" s="31" t="s">
        <v>21</v>
      </c>
      <c r="E163" s="31" t="s">
        <v>21</v>
      </c>
      <c r="F163" s="31" t="s">
        <v>21</v>
      </c>
      <c r="G163" s="31" t="s">
        <v>21</v>
      </c>
      <c r="H163" s="31" t="s">
        <v>21</v>
      </c>
      <c r="I163" s="31" t="s">
        <v>21</v>
      </c>
      <c r="J163" s="31" t="s">
        <v>21</v>
      </c>
      <c r="K163" s="31" t="s">
        <v>21</v>
      </c>
      <c r="L163" s="31" t="s">
        <v>21</v>
      </c>
      <c r="M163" s="31" t="s">
        <v>21</v>
      </c>
      <c r="N163" s="31" t="s">
        <v>21</v>
      </c>
      <c r="O163" s="28" t="s">
        <v>191</v>
      </c>
    </row>
    <row r="164" spans="2:15" ht="24" x14ac:dyDescent="0.15">
      <c r="B164" s="55"/>
      <c r="C164" s="30" t="s">
        <v>21</v>
      </c>
      <c r="D164" s="30" t="s">
        <v>21</v>
      </c>
      <c r="E164" s="30" t="s">
        <v>21</v>
      </c>
      <c r="F164" s="30" t="s">
        <v>21</v>
      </c>
      <c r="G164" s="30" t="s">
        <v>21</v>
      </c>
      <c r="H164" s="30" t="s">
        <v>21</v>
      </c>
      <c r="I164" s="30" t="s">
        <v>21</v>
      </c>
      <c r="J164" s="30" t="s">
        <v>21</v>
      </c>
      <c r="K164" s="30" t="s">
        <v>21</v>
      </c>
      <c r="L164" s="30" t="s">
        <v>21</v>
      </c>
      <c r="M164" s="30" t="s">
        <v>21</v>
      </c>
      <c r="N164" s="30" t="s">
        <v>21</v>
      </c>
      <c r="O164" s="28" t="s">
        <v>190</v>
      </c>
    </row>
    <row r="165" spans="2:15" ht="24" x14ac:dyDescent="0.15">
      <c r="B165" s="55"/>
      <c r="C165" s="30" t="s">
        <v>21</v>
      </c>
      <c r="D165" s="30" t="s">
        <v>21</v>
      </c>
      <c r="E165" s="30" t="s">
        <v>21</v>
      </c>
      <c r="F165" s="30" t="s">
        <v>21</v>
      </c>
      <c r="G165" s="30" t="s">
        <v>21</v>
      </c>
      <c r="H165" s="30" t="s">
        <v>21</v>
      </c>
      <c r="I165" s="30" t="s">
        <v>21</v>
      </c>
      <c r="J165" s="30" t="s">
        <v>21</v>
      </c>
      <c r="K165" s="30" t="s">
        <v>21</v>
      </c>
      <c r="L165" s="30" t="s">
        <v>21</v>
      </c>
      <c r="M165" s="30" t="s">
        <v>21</v>
      </c>
      <c r="N165" s="30" t="s">
        <v>21</v>
      </c>
      <c r="O165" s="28" t="s">
        <v>189</v>
      </c>
    </row>
    <row r="166" spans="2:15" ht="14" x14ac:dyDescent="0.15">
      <c r="B166" s="56"/>
      <c r="C166" s="29" t="s">
        <v>21</v>
      </c>
      <c r="D166" s="29" t="s">
        <v>21</v>
      </c>
      <c r="E166" s="29" t="s">
        <v>21</v>
      </c>
      <c r="F166" s="29" t="s">
        <v>21</v>
      </c>
      <c r="G166" s="29" t="s">
        <v>21</v>
      </c>
      <c r="H166" s="29" t="s">
        <v>21</v>
      </c>
      <c r="I166" s="29" t="s">
        <v>21</v>
      </c>
      <c r="J166" s="29" t="s">
        <v>21</v>
      </c>
      <c r="K166" s="29" t="s">
        <v>21</v>
      </c>
      <c r="L166" s="29" t="s">
        <v>21</v>
      </c>
      <c r="M166" s="29" t="s">
        <v>21</v>
      </c>
      <c r="N166" s="29" t="s">
        <v>21</v>
      </c>
      <c r="O166" s="28" t="s">
        <v>188</v>
      </c>
    </row>
    <row r="167" spans="2:15" ht="14" x14ac:dyDescent="0.15">
      <c r="B167" s="54" t="s">
        <v>28</v>
      </c>
      <c r="C167" s="31" t="s">
        <v>21</v>
      </c>
      <c r="D167" s="31" t="s">
        <v>21</v>
      </c>
      <c r="E167" s="31" t="s">
        <v>21</v>
      </c>
      <c r="F167" s="31" t="s">
        <v>21</v>
      </c>
      <c r="G167" s="31" t="s">
        <v>21</v>
      </c>
      <c r="H167" s="31" t="s">
        <v>21</v>
      </c>
      <c r="I167" s="31" t="s">
        <v>21</v>
      </c>
      <c r="J167" s="31" t="s">
        <v>21</v>
      </c>
      <c r="K167" s="31" t="s">
        <v>21</v>
      </c>
      <c r="L167" s="31" t="s">
        <v>21</v>
      </c>
      <c r="M167" s="31" t="s">
        <v>21</v>
      </c>
      <c r="N167" s="31" t="s">
        <v>21</v>
      </c>
      <c r="O167" s="28" t="s">
        <v>191</v>
      </c>
    </row>
    <row r="168" spans="2:15" ht="24" x14ac:dyDescent="0.15">
      <c r="B168" s="55"/>
      <c r="C168" s="30" t="s">
        <v>21</v>
      </c>
      <c r="D168" s="30" t="s">
        <v>21</v>
      </c>
      <c r="E168" s="30" t="s">
        <v>21</v>
      </c>
      <c r="F168" s="30" t="s">
        <v>21</v>
      </c>
      <c r="G168" s="30" t="s">
        <v>21</v>
      </c>
      <c r="H168" s="30" t="s">
        <v>21</v>
      </c>
      <c r="I168" s="30" t="s">
        <v>21</v>
      </c>
      <c r="J168" s="30" t="s">
        <v>21</v>
      </c>
      <c r="K168" s="30" t="s">
        <v>21</v>
      </c>
      <c r="L168" s="30" t="s">
        <v>21</v>
      </c>
      <c r="M168" s="30" t="s">
        <v>21</v>
      </c>
      <c r="N168" s="30" t="s">
        <v>21</v>
      </c>
      <c r="O168" s="28" t="s">
        <v>190</v>
      </c>
    </row>
    <row r="169" spans="2:15" ht="24" x14ac:dyDescent="0.15">
      <c r="B169" s="55"/>
      <c r="C169" s="30" t="s">
        <v>21</v>
      </c>
      <c r="D169" s="30" t="s">
        <v>21</v>
      </c>
      <c r="E169" s="30" t="s">
        <v>21</v>
      </c>
      <c r="F169" s="30" t="s">
        <v>21</v>
      </c>
      <c r="G169" s="30" t="s">
        <v>21</v>
      </c>
      <c r="H169" s="30" t="s">
        <v>21</v>
      </c>
      <c r="I169" s="30" t="s">
        <v>21</v>
      </c>
      <c r="J169" s="30" t="s">
        <v>21</v>
      </c>
      <c r="K169" s="30" t="s">
        <v>21</v>
      </c>
      <c r="L169" s="30" t="s">
        <v>21</v>
      </c>
      <c r="M169" s="30" t="s">
        <v>21</v>
      </c>
      <c r="N169" s="30" t="s">
        <v>21</v>
      </c>
      <c r="O169" s="28" t="s">
        <v>189</v>
      </c>
    </row>
    <row r="170" spans="2:15" ht="14" x14ac:dyDescent="0.15">
      <c r="B170" s="56"/>
      <c r="C170" s="29" t="s">
        <v>21</v>
      </c>
      <c r="D170" s="29" t="s">
        <v>21</v>
      </c>
      <c r="E170" s="29" t="s">
        <v>21</v>
      </c>
      <c r="F170" s="29" t="s">
        <v>21</v>
      </c>
      <c r="G170" s="29" t="s">
        <v>21</v>
      </c>
      <c r="H170" s="29" t="s">
        <v>21</v>
      </c>
      <c r="I170" s="29" t="s">
        <v>21</v>
      </c>
      <c r="J170" s="29" t="s">
        <v>21</v>
      </c>
      <c r="K170" s="29" t="s">
        <v>21</v>
      </c>
      <c r="L170" s="29" t="s">
        <v>21</v>
      </c>
      <c r="M170" s="29" t="s">
        <v>21</v>
      </c>
      <c r="N170" s="29" t="s">
        <v>21</v>
      </c>
      <c r="O170" s="28" t="s">
        <v>188</v>
      </c>
    </row>
    <row r="171" spans="2:15" ht="14" x14ac:dyDescent="0.15">
      <c r="B171" s="54" t="s">
        <v>27</v>
      </c>
      <c r="C171" s="31" t="s">
        <v>21</v>
      </c>
      <c r="D171" s="31" t="s">
        <v>21</v>
      </c>
      <c r="E171" s="31" t="s">
        <v>21</v>
      </c>
      <c r="F171" s="31" t="s">
        <v>21</v>
      </c>
      <c r="G171" s="31" t="s">
        <v>21</v>
      </c>
      <c r="H171" s="31" t="s">
        <v>21</v>
      </c>
      <c r="I171" s="31" t="s">
        <v>21</v>
      </c>
      <c r="J171" s="31" t="s">
        <v>21</v>
      </c>
      <c r="K171" s="31" t="s">
        <v>21</v>
      </c>
      <c r="L171" s="31" t="s">
        <v>21</v>
      </c>
      <c r="M171" s="31" t="s">
        <v>21</v>
      </c>
      <c r="N171" s="31" t="s">
        <v>21</v>
      </c>
      <c r="O171" s="28" t="s">
        <v>191</v>
      </c>
    </row>
    <row r="172" spans="2:15" ht="24" x14ac:dyDescent="0.15">
      <c r="B172" s="55"/>
      <c r="C172" s="30" t="s">
        <v>21</v>
      </c>
      <c r="D172" s="30" t="s">
        <v>21</v>
      </c>
      <c r="E172" s="30" t="s">
        <v>21</v>
      </c>
      <c r="F172" s="30" t="s">
        <v>21</v>
      </c>
      <c r="G172" s="30" t="s">
        <v>21</v>
      </c>
      <c r="H172" s="30" t="s">
        <v>21</v>
      </c>
      <c r="I172" s="30" t="s">
        <v>21</v>
      </c>
      <c r="J172" s="30" t="s">
        <v>21</v>
      </c>
      <c r="K172" s="30" t="s">
        <v>21</v>
      </c>
      <c r="L172" s="30" t="s">
        <v>21</v>
      </c>
      <c r="M172" s="30" t="s">
        <v>21</v>
      </c>
      <c r="N172" s="30" t="s">
        <v>21</v>
      </c>
      <c r="O172" s="28" t="s">
        <v>190</v>
      </c>
    </row>
    <row r="173" spans="2:15" ht="24" x14ac:dyDescent="0.15">
      <c r="B173" s="55"/>
      <c r="C173" s="30" t="s">
        <v>21</v>
      </c>
      <c r="D173" s="30" t="s">
        <v>21</v>
      </c>
      <c r="E173" s="30" t="s">
        <v>21</v>
      </c>
      <c r="F173" s="30" t="s">
        <v>21</v>
      </c>
      <c r="G173" s="30" t="s">
        <v>21</v>
      </c>
      <c r="H173" s="30" t="s">
        <v>21</v>
      </c>
      <c r="I173" s="30" t="s">
        <v>21</v>
      </c>
      <c r="J173" s="30" t="s">
        <v>21</v>
      </c>
      <c r="K173" s="30" t="s">
        <v>21</v>
      </c>
      <c r="L173" s="30" t="s">
        <v>21</v>
      </c>
      <c r="M173" s="30" t="s">
        <v>21</v>
      </c>
      <c r="N173" s="30" t="s">
        <v>21</v>
      </c>
      <c r="O173" s="28" t="s">
        <v>189</v>
      </c>
    </row>
    <row r="174" spans="2:15" ht="14" x14ac:dyDescent="0.15">
      <c r="B174" s="56"/>
      <c r="C174" s="29" t="s">
        <v>21</v>
      </c>
      <c r="D174" s="29" t="s">
        <v>21</v>
      </c>
      <c r="E174" s="29" t="s">
        <v>21</v>
      </c>
      <c r="F174" s="29" t="s">
        <v>21</v>
      </c>
      <c r="G174" s="29" t="s">
        <v>21</v>
      </c>
      <c r="H174" s="29" t="s">
        <v>21</v>
      </c>
      <c r="I174" s="29" t="s">
        <v>21</v>
      </c>
      <c r="J174" s="29" t="s">
        <v>21</v>
      </c>
      <c r="K174" s="29" t="s">
        <v>21</v>
      </c>
      <c r="L174" s="29" t="s">
        <v>21</v>
      </c>
      <c r="M174" s="29" t="s">
        <v>21</v>
      </c>
      <c r="N174" s="29" t="s">
        <v>21</v>
      </c>
      <c r="O174" s="28" t="s">
        <v>188</v>
      </c>
    </row>
    <row r="175" spans="2:15" ht="14" x14ac:dyDescent="0.15">
      <c r="B175" s="54" t="s">
        <v>26</v>
      </c>
      <c r="C175" s="31" t="s">
        <v>21</v>
      </c>
      <c r="D175" s="31" t="s">
        <v>21</v>
      </c>
      <c r="E175" s="31" t="s">
        <v>21</v>
      </c>
      <c r="F175" s="31" t="s">
        <v>21</v>
      </c>
      <c r="G175" s="31" t="s">
        <v>21</v>
      </c>
      <c r="H175" s="31" t="s">
        <v>21</v>
      </c>
      <c r="I175" s="31" t="s">
        <v>21</v>
      </c>
      <c r="J175" s="31" t="s">
        <v>21</v>
      </c>
      <c r="K175" s="31" t="s">
        <v>21</v>
      </c>
      <c r="L175" s="31" t="s">
        <v>21</v>
      </c>
      <c r="M175" s="31" t="s">
        <v>21</v>
      </c>
      <c r="N175" s="31" t="s">
        <v>21</v>
      </c>
      <c r="O175" s="28" t="s">
        <v>191</v>
      </c>
    </row>
    <row r="176" spans="2:15" ht="24" x14ac:dyDescent="0.15">
      <c r="B176" s="55"/>
      <c r="C176" s="30" t="s">
        <v>21</v>
      </c>
      <c r="D176" s="30" t="s">
        <v>21</v>
      </c>
      <c r="E176" s="30" t="s">
        <v>21</v>
      </c>
      <c r="F176" s="30" t="s">
        <v>21</v>
      </c>
      <c r="G176" s="30" t="s">
        <v>21</v>
      </c>
      <c r="H176" s="30" t="s">
        <v>21</v>
      </c>
      <c r="I176" s="30" t="s">
        <v>21</v>
      </c>
      <c r="J176" s="30" t="s">
        <v>21</v>
      </c>
      <c r="K176" s="30" t="s">
        <v>21</v>
      </c>
      <c r="L176" s="30" t="s">
        <v>21</v>
      </c>
      <c r="M176" s="30" t="s">
        <v>21</v>
      </c>
      <c r="N176" s="30" t="s">
        <v>21</v>
      </c>
      <c r="O176" s="28" t="s">
        <v>190</v>
      </c>
    </row>
    <row r="177" spans="2:15" ht="24" x14ac:dyDescent="0.15">
      <c r="B177" s="55"/>
      <c r="C177" s="30" t="s">
        <v>21</v>
      </c>
      <c r="D177" s="30" t="s">
        <v>21</v>
      </c>
      <c r="E177" s="30" t="s">
        <v>21</v>
      </c>
      <c r="F177" s="30" t="s">
        <v>21</v>
      </c>
      <c r="G177" s="30" t="s">
        <v>21</v>
      </c>
      <c r="H177" s="30" t="s">
        <v>21</v>
      </c>
      <c r="I177" s="30" t="s">
        <v>21</v>
      </c>
      <c r="J177" s="30" t="s">
        <v>21</v>
      </c>
      <c r="K177" s="30" t="s">
        <v>21</v>
      </c>
      <c r="L177" s="30" t="s">
        <v>21</v>
      </c>
      <c r="M177" s="30" t="s">
        <v>21</v>
      </c>
      <c r="N177" s="30" t="s">
        <v>21</v>
      </c>
      <c r="O177" s="28" t="s">
        <v>189</v>
      </c>
    </row>
    <row r="178" spans="2:15" ht="14" x14ac:dyDescent="0.15">
      <c r="B178" s="56"/>
      <c r="C178" s="29" t="s">
        <v>21</v>
      </c>
      <c r="D178" s="29" t="s">
        <v>21</v>
      </c>
      <c r="E178" s="29" t="s">
        <v>21</v>
      </c>
      <c r="F178" s="29" t="s">
        <v>21</v>
      </c>
      <c r="G178" s="29" t="s">
        <v>21</v>
      </c>
      <c r="H178" s="29" t="s">
        <v>21</v>
      </c>
      <c r="I178" s="29" t="s">
        <v>21</v>
      </c>
      <c r="J178" s="29" t="s">
        <v>21</v>
      </c>
      <c r="K178" s="29" t="s">
        <v>21</v>
      </c>
      <c r="L178" s="29" t="s">
        <v>21</v>
      </c>
      <c r="M178" s="29" t="s">
        <v>21</v>
      </c>
      <c r="N178" s="29" t="s">
        <v>21</v>
      </c>
      <c r="O178" s="28" t="s">
        <v>188</v>
      </c>
    </row>
    <row r="179" spans="2:15" ht="14" x14ac:dyDescent="0.15">
      <c r="B179" s="54" t="s">
        <v>25</v>
      </c>
      <c r="C179" s="31" t="s">
        <v>21</v>
      </c>
      <c r="D179" s="31" t="s">
        <v>21</v>
      </c>
      <c r="E179" s="31" t="s">
        <v>21</v>
      </c>
      <c r="F179" s="31" t="s">
        <v>21</v>
      </c>
      <c r="G179" s="31" t="s">
        <v>21</v>
      </c>
      <c r="H179" s="31" t="s">
        <v>21</v>
      </c>
      <c r="I179" s="31" t="s">
        <v>21</v>
      </c>
      <c r="J179" s="31" t="s">
        <v>21</v>
      </c>
      <c r="K179" s="31" t="s">
        <v>21</v>
      </c>
      <c r="L179" s="31" t="s">
        <v>21</v>
      </c>
      <c r="M179" s="31" t="s">
        <v>21</v>
      </c>
      <c r="N179" s="31" t="s">
        <v>21</v>
      </c>
      <c r="O179" s="28" t="s">
        <v>191</v>
      </c>
    </row>
    <row r="180" spans="2:15" ht="24" x14ac:dyDescent="0.15">
      <c r="B180" s="55"/>
      <c r="C180" s="30" t="s">
        <v>21</v>
      </c>
      <c r="D180" s="30" t="s">
        <v>21</v>
      </c>
      <c r="E180" s="30" t="s">
        <v>21</v>
      </c>
      <c r="F180" s="30" t="s">
        <v>21</v>
      </c>
      <c r="G180" s="30" t="s">
        <v>21</v>
      </c>
      <c r="H180" s="30" t="s">
        <v>21</v>
      </c>
      <c r="I180" s="30" t="s">
        <v>21</v>
      </c>
      <c r="J180" s="30" t="s">
        <v>21</v>
      </c>
      <c r="K180" s="30" t="s">
        <v>21</v>
      </c>
      <c r="L180" s="30" t="s">
        <v>21</v>
      </c>
      <c r="M180" s="30" t="s">
        <v>21</v>
      </c>
      <c r="N180" s="30" t="s">
        <v>21</v>
      </c>
      <c r="O180" s="28" t="s">
        <v>190</v>
      </c>
    </row>
    <row r="181" spans="2:15" ht="24" x14ac:dyDescent="0.15">
      <c r="B181" s="55"/>
      <c r="C181" s="30" t="s">
        <v>21</v>
      </c>
      <c r="D181" s="30" t="s">
        <v>21</v>
      </c>
      <c r="E181" s="30" t="s">
        <v>21</v>
      </c>
      <c r="F181" s="30" t="s">
        <v>21</v>
      </c>
      <c r="G181" s="30" t="s">
        <v>21</v>
      </c>
      <c r="H181" s="30" t="s">
        <v>21</v>
      </c>
      <c r="I181" s="30" t="s">
        <v>21</v>
      </c>
      <c r="J181" s="30" t="s">
        <v>21</v>
      </c>
      <c r="K181" s="30" t="s">
        <v>21</v>
      </c>
      <c r="L181" s="30" t="s">
        <v>21</v>
      </c>
      <c r="M181" s="30" t="s">
        <v>21</v>
      </c>
      <c r="N181" s="30" t="s">
        <v>21</v>
      </c>
      <c r="O181" s="28" t="s">
        <v>189</v>
      </c>
    </row>
    <row r="182" spans="2:15" ht="14" x14ac:dyDescent="0.15">
      <c r="B182" s="56"/>
      <c r="C182" s="29" t="s">
        <v>21</v>
      </c>
      <c r="D182" s="29" t="s">
        <v>21</v>
      </c>
      <c r="E182" s="29" t="s">
        <v>21</v>
      </c>
      <c r="F182" s="29" t="s">
        <v>21</v>
      </c>
      <c r="G182" s="29" t="s">
        <v>21</v>
      </c>
      <c r="H182" s="29" t="s">
        <v>21</v>
      </c>
      <c r="I182" s="29" t="s">
        <v>21</v>
      </c>
      <c r="J182" s="29" t="s">
        <v>21</v>
      </c>
      <c r="K182" s="29" t="s">
        <v>21</v>
      </c>
      <c r="L182" s="29" t="s">
        <v>21</v>
      </c>
      <c r="M182" s="29" t="s">
        <v>21</v>
      </c>
      <c r="N182" s="29" t="s">
        <v>21</v>
      </c>
      <c r="O182" s="28" t="s">
        <v>188</v>
      </c>
    </row>
  </sheetData>
  <mergeCells count="10">
    <mergeCell ref="B175:B178"/>
    <mergeCell ref="B179:B182"/>
    <mergeCell ref="T25:U25"/>
    <mergeCell ref="V25:W25"/>
    <mergeCell ref="B151:B154"/>
    <mergeCell ref="B155:B158"/>
    <mergeCell ref="B159:B162"/>
    <mergeCell ref="B163:B166"/>
    <mergeCell ref="B167:B170"/>
    <mergeCell ref="B171:B174"/>
  </mergeCells>
  <pageMargins left="0.78740157499999996" right="0.78740157499999996" top="0.984251969" bottom="0.984251969" header="0.5" footer="0.5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0A2B5-244B-F44C-8413-61F75DAA707F}">
  <dimension ref="A1:L14"/>
  <sheetViews>
    <sheetView workbookViewId="0">
      <selection activeCell="F8" sqref="F8"/>
    </sheetView>
  </sheetViews>
  <sheetFormatPr baseColWidth="10" defaultRowHeight="13" x14ac:dyDescent="0.15"/>
  <cols>
    <col min="1" max="6" width="10.83203125" style="12"/>
    <col min="7" max="7" width="12.83203125" style="12" bestFit="1" customWidth="1"/>
    <col min="8" max="16384" width="10.83203125" style="12"/>
  </cols>
  <sheetData>
    <row r="1" spans="1:12" x14ac:dyDescent="0.15">
      <c r="D1" s="12" t="s">
        <v>196</v>
      </c>
      <c r="F1" s="12" t="s">
        <v>210</v>
      </c>
      <c r="G1" s="12" t="s">
        <v>217</v>
      </c>
      <c r="I1" s="12" t="s">
        <v>210</v>
      </c>
      <c r="J1" s="12" t="s">
        <v>216</v>
      </c>
      <c r="K1" s="12" t="s">
        <v>205</v>
      </c>
    </row>
    <row r="2" spans="1:12" x14ac:dyDescent="0.15">
      <c r="A2" s="12" t="s">
        <v>159</v>
      </c>
      <c r="B2" s="12">
        <f>'[2]Plate 1 - Sheet1'!Q23</f>
        <v>2.2143406593406592E-2</v>
      </c>
      <c r="D2" s="12">
        <v>0.30099999999999999</v>
      </c>
      <c r="E2" s="12">
        <f>(D2/0.659)-0.0129</f>
        <v>0.44385265553869491</v>
      </c>
      <c r="F2" s="12">
        <f>E2*2</f>
        <v>0.88770531107738981</v>
      </c>
      <c r="G2" s="12">
        <v>0.32</v>
      </c>
      <c r="H2" s="12">
        <f>G2*2</f>
        <v>0.64</v>
      </c>
      <c r="I2" s="12">
        <f>(H2/0.659)-0.0129</f>
        <v>0.95826843702579656</v>
      </c>
      <c r="J2" s="12">
        <f>(I2/$I$2)*100</f>
        <v>100</v>
      </c>
    </row>
    <row r="3" spans="1:12" x14ac:dyDescent="0.15">
      <c r="A3" s="12" t="s">
        <v>5</v>
      </c>
      <c r="B3" s="12">
        <f>'[2]Plate 1 - Sheet1'!S23</f>
        <v>5.8436363636363651E-3</v>
      </c>
      <c r="D3" s="12">
        <v>0.11</v>
      </c>
      <c r="E3" s="12">
        <f>(D3/0.659)-0.0129</f>
        <v>0.15401957511380879</v>
      </c>
      <c r="F3" s="12">
        <f>E3*2</f>
        <v>0.30803915022761758</v>
      </c>
      <c r="G3" s="12">
        <v>0.16</v>
      </c>
      <c r="H3" s="12">
        <f>G3*2</f>
        <v>0.32</v>
      </c>
      <c r="I3" s="12">
        <f>(H3/0.659)-0.0129</f>
        <v>0.47268421851289827</v>
      </c>
      <c r="J3" s="12">
        <f>(I3/$I$2)*100</f>
        <v>49.326910941570915</v>
      </c>
    </row>
    <row r="4" spans="1:12" x14ac:dyDescent="0.15">
      <c r="A4" s="12" t="s">
        <v>6</v>
      </c>
      <c r="B4" s="12">
        <f>'[2]Plate 1 - Sheet1 (1)'!U23</f>
        <v>1.6985194805194809E-2</v>
      </c>
      <c r="D4" s="12">
        <v>0.32</v>
      </c>
      <c r="E4" s="12">
        <f>(D4/0.659)-0.0129</f>
        <v>0.47268421851289827</v>
      </c>
      <c r="F4" s="12">
        <f>E4*2</f>
        <v>0.94536843702579654</v>
      </c>
      <c r="G4" s="12">
        <v>0.27</v>
      </c>
      <c r="H4" s="12">
        <f>G4*2</f>
        <v>0.54</v>
      </c>
      <c r="I4" s="12">
        <f>(H4/0.659)-0.0129</f>
        <v>0.80652336874051589</v>
      </c>
      <c r="J4" s="12">
        <f>(I4/$I$2)*100</f>
        <v>84.164659669240919</v>
      </c>
      <c r="K4" s="12">
        <f>AVERAGE(J3:J5)</f>
        <v>65.16225127233001</v>
      </c>
      <c r="L4" s="12">
        <f>_xlfn.STDEV.P(J3:J5)</f>
        <v>14.397683244300042</v>
      </c>
    </row>
    <row r="5" spans="1:12" x14ac:dyDescent="0.15">
      <c r="A5" s="12" t="s">
        <v>7</v>
      </c>
      <c r="B5" s="12">
        <f>'[2]Plate 1 - Sheet1 (1)'!W23</f>
        <v>8.2648051948051946E-3</v>
      </c>
      <c r="D5" s="12">
        <v>0.17</v>
      </c>
      <c r="E5" s="12">
        <f>(D5/0.659)-0.0129</f>
        <v>0.24506661608497723</v>
      </c>
      <c r="F5" s="12">
        <f>E5*2</f>
        <v>0.49013323216995447</v>
      </c>
      <c r="G5" s="12">
        <v>0.2</v>
      </c>
      <c r="H5" s="12">
        <f>G5*2</f>
        <v>0.4</v>
      </c>
      <c r="I5" s="12">
        <f>(H5/0.659)-0.0129</f>
        <v>0.59408027314112288</v>
      </c>
      <c r="J5" s="12">
        <f>(I5/$I$2)*100</f>
        <v>61.995183206178197</v>
      </c>
    </row>
    <row r="7" spans="1:12" x14ac:dyDescent="0.15">
      <c r="F7" s="47" t="s">
        <v>215</v>
      </c>
      <c r="G7" s="47" t="s">
        <v>214</v>
      </c>
      <c r="H7" s="47" t="s">
        <v>213</v>
      </c>
    </row>
    <row r="8" spans="1:12" x14ac:dyDescent="0.15">
      <c r="A8" s="12" t="s">
        <v>159</v>
      </c>
      <c r="B8" s="12">
        <f>B2/F8</f>
        <v>2.3991030875883092E-2</v>
      </c>
      <c r="C8" s="12">
        <f>(B8/$B$8)*100</f>
        <v>100</v>
      </c>
      <c r="E8" s="12" t="s">
        <v>159</v>
      </c>
      <c r="F8" s="12">
        <f>AVERAGE(F2,I2)</f>
        <v>0.92298687405159319</v>
      </c>
      <c r="G8" s="12">
        <f>[2]Tabelle2!F6</f>
        <v>7.6479514415781477E-2</v>
      </c>
      <c r="H8" s="12">
        <f>F8+G8</f>
        <v>0.99946638846737468</v>
      </c>
    </row>
    <row r="9" spans="1:12" x14ac:dyDescent="0.15">
      <c r="A9" s="12" t="s">
        <v>5</v>
      </c>
      <c r="B9" s="12">
        <f>B3/F9</f>
        <v>1.4969800053669402E-2</v>
      </c>
      <c r="C9" s="12">
        <f>(B9/$B$8)*100</f>
        <v>62.397485673355312</v>
      </c>
      <c r="E9" s="12" t="s">
        <v>5</v>
      </c>
      <c r="F9" s="12">
        <f>AVERAGE(F3,I3)</f>
        <v>0.39036168437025792</v>
      </c>
      <c r="G9" s="12">
        <f>[2]Tabelle2!F7</f>
        <v>7.0409711684370269E-2</v>
      </c>
      <c r="H9" s="12">
        <f>F9+G9</f>
        <v>0.46077139605462819</v>
      </c>
    </row>
    <row r="10" spans="1:12" x14ac:dyDescent="0.15">
      <c r="A10" s="12" t="s">
        <v>6</v>
      </c>
      <c r="B10" s="12">
        <f>B4/F10</f>
        <v>1.9390689252941788E-2</v>
      </c>
      <c r="C10" s="12">
        <f>(B10/$B$8)*100</f>
        <v>80.824743852229446</v>
      </c>
      <c r="E10" s="12" t="s">
        <v>6</v>
      </c>
      <c r="F10" s="12">
        <f>AVERAGE(F4,I4)</f>
        <v>0.87594590288315621</v>
      </c>
      <c r="G10" s="12">
        <f>[2]Tabelle2!F8</f>
        <v>7.9514415781487102E-2</v>
      </c>
      <c r="H10" s="12">
        <f>F10+G10</f>
        <v>0.95546031866464332</v>
      </c>
    </row>
    <row r="11" spans="1:12" x14ac:dyDescent="0.15">
      <c r="A11" s="12" t="s">
        <v>7</v>
      </c>
      <c r="B11" s="12">
        <f>B5/F11</f>
        <v>1.5245715266079252E-2</v>
      </c>
      <c r="C11" s="12">
        <f>(B11/$B$8)*100</f>
        <v>63.547562190855913</v>
      </c>
      <c r="E11" s="12" t="s">
        <v>7</v>
      </c>
      <c r="F11" s="12">
        <f>AVERAGE(F5,I5)</f>
        <v>0.54210675265553865</v>
      </c>
      <c r="G11" s="12">
        <f>[2]Tabelle2!F9</f>
        <v>6.4339908952959018E-2</v>
      </c>
      <c r="H11" s="12">
        <f>F11+G11</f>
        <v>0.60644666160849769</v>
      </c>
    </row>
    <row r="13" spans="1:12" x14ac:dyDescent="0.15">
      <c r="C13" s="12" t="s">
        <v>205</v>
      </c>
      <c r="D13" s="12" t="s">
        <v>212</v>
      </c>
    </row>
    <row r="14" spans="1:12" x14ac:dyDescent="0.15">
      <c r="C14" s="12">
        <f>AVERAGE(C9:C11)</f>
        <v>68.923263905480226</v>
      </c>
      <c r="D14" s="12">
        <f>_xlfn.STDEV.P(C9:C11)</f>
        <v>8.4287044354863756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AB2C-E9AA-6943-9780-3518429B0B3C}">
  <dimension ref="A1:G11"/>
  <sheetViews>
    <sheetView workbookViewId="0">
      <selection sqref="A1:E1"/>
    </sheetView>
  </sheetViews>
  <sheetFormatPr baseColWidth="10" defaultRowHeight="13" x14ac:dyDescent="0.15"/>
  <cols>
    <col min="1" max="2" width="10.83203125" style="12"/>
    <col min="3" max="4" width="12.1640625" style="12" bestFit="1" customWidth="1"/>
    <col min="5" max="5" width="10.83203125" style="12"/>
    <col min="6" max="6" width="12.1640625" style="12" bestFit="1" customWidth="1"/>
    <col min="7" max="16384" width="10.83203125" style="12"/>
  </cols>
  <sheetData>
    <row r="1" spans="1:7" x14ac:dyDescent="0.15">
      <c r="A1" s="27" t="s">
        <v>177</v>
      </c>
      <c r="B1" s="27" t="s">
        <v>176</v>
      </c>
      <c r="C1" s="27" t="s">
        <v>175</v>
      </c>
      <c r="D1" s="27" t="s">
        <v>174</v>
      </c>
      <c r="E1" s="27" t="s">
        <v>9</v>
      </c>
      <c r="F1" s="12">
        <v>1</v>
      </c>
    </row>
    <row r="2" spans="1:7" x14ac:dyDescent="0.15">
      <c r="A2" s="12" t="s">
        <v>170</v>
      </c>
      <c r="B2" s="12">
        <v>0.02</v>
      </c>
      <c r="C2" s="12">
        <f>(B2-0.0129)/0.659</f>
        <v>1.0773899848254932E-2</v>
      </c>
      <c r="D2" s="12">
        <f>C2*2</f>
        <v>2.1547799696509863E-2</v>
      </c>
      <c r="E2" s="12">
        <f>(D2/$F$1)*100</f>
        <v>2.1547799696509862</v>
      </c>
    </row>
    <row r="3" spans="1:7" x14ac:dyDescent="0.15">
      <c r="A3" s="12" t="s">
        <v>5</v>
      </c>
      <c r="B3" s="12">
        <v>0.02</v>
      </c>
      <c r="C3" s="12">
        <f>(B3-0.0129)/0.659</f>
        <v>1.0773899848254932E-2</v>
      </c>
      <c r="D3" s="12">
        <f>C3*2</f>
        <v>2.1547799696509863E-2</v>
      </c>
      <c r="E3" s="12">
        <f>(D3/$F$1)*100</f>
        <v>2.1547799696509862</v>
      </c>
    </row>
    <row r="4" spans="1:7" x14ac:dyDescent="0.15">
      <c r="A4" s="12" t="s">
        <v>6</v>
      </c>
      <c r="B4" s="12">
        <v>0.02</v>
      </c>
      <c r="C4" s="12">
        <f>(B4-0.0129)/0.659</f>
        <v>1.0773899848254932E-2</v>
      </c>
      <c r="D4" s="12">
        <f>C4*2</f>
        <v>2.1547799696509863E-2</v>
      </c>
      <c r="E4" s="12">
        <f>(D4/$F$1)*100</f>
        <v>2.1547799696509862</v>
      </c>
    </row>
    <row r="5" spans="1:7" x14ac:dyDescent="0.15">
      <c r="A5" s="12" t="s">
        <v>7</v>
      </c>
      <c r="B5" s="12">
        <v>0.02</v>
      </c>
      <c r="C5" s="12">
        <f>(B5-0.0129)/0.659</f>
        <v>1.0773899848254932E-2</v>
      </c>
      <c r="D5" s="12">
        <f>C5*2</f>
        <v>2.1547799696509863E-2</v>
      </c>
      <c r="E5" s="12">
        <f>(D5/$F$1)*100</f>
        <v>2.1547799696509862</v>
      </c>
      <c r="F5" s="47" t="s">
        <v>200</v>
      </c>
      <c r="G5" s="12" t="s">
        <v>199</v>
      </c>
    </row>
    <row r="6" spans="1:7" x14ac:dyDescent="0.15">
      <c r="E6" s="12" t="s">
        <v>198</v>
      </c>
      <c r="F6" s="12">
        <f t="shared" ref="F6:G9" si="0">D2+D8</f>
        <v>7.6479514415781477E-2</v>
      </c>
      <c r="G6" s="12">
        <f t="shared" si="0"/>
        <v>7.6479514415781473</v>
      </c>
    </row>
    <row r="7" spans="1:7" x14ac:dyDescent="0.15">
      <c r="A7" s="12" t="s">
        <v>197</v>
      </c>
      <c r="F7" s="12">
        <f t="shared" si="0"/>
        <v>7.0409711684370269E-2</v>
      </c>
      <c r="G7" s="12">
        <f t="shared" si="0"/>
        <v>7.0409711684370269</v>
      </c>
    </row>
    <row r="8" spans="1:7" x14ac:dyDescent="0.15">
      <c r="A8" s="12" t="s">
        <v>170</v>
      </c>
      <c r="B8" s="12">
        <v>3.1E-2</v>
      </c>
      <c r="C8" s="12">
        <f>(B8-0.0129)/0.659</f>
        <v>2.7465857359635807E-2</v>
      </c>
      <c r="D8" s="12">
        <f>C8*2</f>
        <v>5.4931714719271614E-2</v>
      </c>
      <c r="E8" s="12">
        <f>(D8/$F$1)*100</f>
        <v>5.4931714719271616</v>
      </c>
      <c r="F8" s="12">
        <f t="shared" si="0"/>
        <v>7.9514415781487102E-2</v>
      </c>
      <c r="G8" s="12">
        <f t="shared" si="0"/>
        <v>7.9514415781487102</v>
      </c>
    </row>
    <row r="9" spans="1:7" x14ac:dyDescent="0.15">
      <c r="A9" s="12" t="s">
        <v>5</v>
      </c>
      <c r="B9" s="12">
        <v>2.9000000000000001E-2</v>
      </c>
      <c r="C9" s="12">
        <f>(B9-0.0129)/0.659</f>
        <v>2.4430955993930199E-2</v>
      </c>
      <c r="D9" s="12">
        <f>C9*2</f>
        <v>4.8861911987860399E-2</v>
      </c>
      <c r="E9" s="12">
        <f>(D9/$F$1)*100</f>
        <v>4.8861911987860402</v>
      </c>
      <c r="F9" s="12">
        <f t="shared" si="0"/>
        <v>6.4339908952959018E-2</v>
      </c>
      <c r="G9" s="12">
        <f t="shared" si="0"/>
        <v>6.4339908952959028</v>
      </c>
    </row>
    <row r="10" spans="1:7" x14ac:dyDescent="0.15">
      <c r="A10" s="12" t="s">
        <v>6</v>
      </c>
      <c r="B10" s="12">
        <v>3.2000000000000001E-2</v>
      </c>
      <c r="C10" s="12">
        <f>(B10-0.0129)/0.659</f>
        <v>2.8983308042488616E-2</v>
      </c>
      <c r="D10" s="12">
        <f>C10*2</f>
        <v>5.7966616084977232E-2</v>
      </c>
      <c r="E10" s="12">
        <f>(D10/$F$1)*100</f>
        <v>5.7966616084977236</v>
      </c>
    </row>
    <row r="11" spans="1:7" x14ac:dyDescent="0.15">
      <c r="A11" s="12" t="s">
        <v>7</v>
      </c>
      <c r="B11" s="12">
        <v>2.7E-2</v>
      </c>
      <c r="C11" s="12">
        <f>(B11-0.0129)/0.659</f>
        <v>2.1396054628224581E-2</v>
      </c>
      <c r="D11" s="12">
        <f>C11*2</f>
        <v>4.2792109256449162E-2</v>
      </c>
      <c r="E11" s="12">
        <f>(D11/$F$1)*100</f>
        <v>4.2792109256449162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5C607-E4C4-6A4A-A711-A875E15EC70C}">
  <dimension ref="A2:CU122"/>
  <sheetViews>
    <sheetView topLeftCell="BD1" workbookViewId="0">
      <selection activeCell="BN26" sqref="BN26"/>
    </sheetView>
  </sheetViews>
  <sheetFormatPr baseColWidth="10" defaultColWidth="9.1640625" defaultRowHeight="13" x14ac:dyDescent="0.15"/>
  <cols>
    <col min="1" max="1" width="20.6640625" style="12" customWidth="1"/>
    <col min="2" max="2" width="12.6640625" style="12" customWidth="1"/>
    <col min="3" max="16384" width="9.1640625" style="12"/>
  </cols>
  <sheetData>
    <row r="2" spans="1:2" x14ac:dyDescent="0.15">
      <c r="A2" s="12" t="s">
        <v>152</v>
      </c>
      <c r="B2" s="12" t="s">
        <v>151</v>
      </c>
    </row>
    <row r="4" spans="1:2" x14ac:dyDescent="0.15">
      <c r="A4" s="12" t="s">
        <v>150</v>
      </c>
    </row>
    <row r="5" spans="1:2" x14ac:dyDescent="0.15">
      <c r="A5" s="12" t="s">
        <v>149</v>
      </c>
    </row>
    <row r="6" spans="1:2" x14ac:dyDescent="0.15">
      <c r="A6" s="12" t="s">
        <v>148</v>
      </c>
      <c r="B6" s="12" t="s">
        <v>147</v>
      </c>
    </row>
    <row r="7" spans="1:2" x14ac:dyDescent="0.15">
      <c r="A7" s="12" t="s">
        <v>146</v>
      </c>
      <c r="B7" s="26">
        <v>44147</v>
      </c>
    </row>
    <row r="8" spans="1:2" x14ac:dyDescent="0.15">
      <c r="A8" s="12" t="s">
        <v>127</v>
      </c>
      <c r="B8" s="25">
        <v>0.83408564814814812</v>
      </c>
    </row>
    <row r="9" spans="1:2" x14ac:dyDescent="0.15">
      <c r="A9" s="12" t="s">
        <v>145</v>
      </c>
      <c r="B9" s="12" t="s">
        <v>144</v>
      </c>
    </row>
    <row r="10" spans="1:2" x14ac:dyDescent="0.15">
      <c r="A10" s="12" t="s">
        <v>143</v>
      </c>
      <c r="B10" s="12" t="s">
        <v>142</v>
      </c>
    </row>
    <row r="11" spans="1:2" x14ac:dyDescent="0.15">
      <c r="A11" s="12" t="s">
        <v>141</v>
      </c>
      <c r="B11" s="12" t="s">
        <v>140</v>
      </c>
    </row>
    <row r="13" spans="1:2" ht="14" x14ac:dyDescent="0.15">
      <c r="A13" s="22" t="s">
        <v>139</v>
      </c>
      <c r="B13" s="21"/>
    </row>
    <row r="14" spans="1:2" x14ac:dyDescent="0.15">
      <c r="A14" s="12" t="s">
        <v>138</v>
      </c>
      <c r="B14" s="12" t="s">
        <v>158</v>
      </c>
    </row>
    <row r="15" spans="1:2" x14ac:dyDescent="0.15">
      <c r="A15" s="12" t="s">
        <v>136</v>
      </c>
    </row>
    <row r="16" spans="1:2" x14ac:dyDescent="0.15">
      <c r="A16" s="12" t="s">
        <v>135</v>
      </c>
      <c r="B16" s="12" t="s">
        <v>185</v>
      </c>
    </row>
    <row r="17" spans="1:99" x14ac:dyDescent="0.15">
      <c r="A17" s="12" t="s">
        <v>133</v>
      </c>
      <c r="B17" s="12" t="s">
        <v>132</v>
      </c>
    </row>
    <row r="18" spans="1:99" x14ac:dyDescent="0.15">
      <c r="B18" s="12" t="s">
        <v>201</v>
      </c>
    </row>
    <row r="19" spans="1:99" x14ac:dyDescent="0.15">
      <c r="B19" s="12" t="s">
        <v>183</v>
      </c>
    </row>
    <row r="20" spans="1:99" x14ac:dyDescent="0.15">
      <c r="B20" s="12" t="s">
        <v>129</v>
      </c>
    </row>
    <row r="21" spans="1:99" x14ac:dyDescent="0.15">
      <c r="A21" s="12" t="s">
        <v>128</v>
      </c>
    </row>
    <row r="22" spans="1:99" x14ac:dyDescent="0.15">
      <c r="BM22" s="12">
        <f>BM23*-1</f>
        <v>1.4100000000000001E-2</v>
      </c>
      <c r="BO22" s="12">
        <f>BO23*-1</f>
        <v>5.6623076923076922E-3</v>
      </c>
    </row>
    <row r="23" spans="1:99" x14ac:dyDescent="0.15">
      <c r="A23" s="22">
        <v>340</v>
      </c>
      <c r="B23" s="21"/>
      <c r="BM23" s="12">
        <f>AVERAGE(BL24:BM24)</f>
        <v>-1.4100000000000001E-2</v>
      </c>
      <c r="BO23" s="12">
        <f>AVERAGE(BN24:BO24)</f>
        <v>-5.6623076923076922E-3</v>
      </c>
    </row>
    <row r="24" spans="1:99" x14ac:dyDescent="0.15">
      <c r="BL24" s="12">
        <f>SLOPE(BL26:BL34,$BK$26:$BK$34)</f>
        <v>-1.3520000000000001E-2</v>
      </c>
      <c r="BM24" s="12">
        <f>SLOPE(BM26:BM34,$BK$26:$BK$34)</f>
        <v>-1.468E-2</v>
      </c>
      <c r="BN24" s="12">
        <f>SLOPE(BN26:BN50,$BK$26:$BK$50)</f>
        <v>-5.6256923076923072E-3</v>
      </c>
      <c r="BO24" s="12">
        <f>SLOPE(BO26:BO50,$BK$26:$BK$50)</f>
        <v>-5.6989230769230763E-3</v>
      </c>
    </row>
    <row r="25" spans="1:99" ht="14" x14ac:dyDescent="0.15">
      <c r="B25" s="19" t="s">
        <v>127</v>
      </c>
      <c r="C25" s="19" t="s">
        <v>178</v>
      </c>
      <c r="D25" s="19" t="s">
        <v>156</v>
      </c>
      <c r="E25" s="19" t="s">
        <v>155</v>
      </c>
      <c r="F25" s="19" t="s">
        <v>154</v>
      </c>
      <c r="G25" s="19" t="s">
        <v>153</v>
      </c>
      <c r="H25" s="19" t="s">
        <v>125</v>
      </c>
      <c r="I25" s="19" t="s">
        <v>124</v>
      </c>
      <c r="J25" s="19" t="s">
        <v>123</v>
      </c>
      <c r="K25" s="19" t="s">
        <v>122</v>
      </c>
      <c r="L25" s="19" t="s">
        <v>121</v>
      </c>
      <c r="M25" s="19" t="s">
        <v>120</v>
      </c>
      <c r="N25" s="19" t="s">
        <v>119</v>
      </c>
      <c r="O25" s="19" t="s">
        <v>118</v>
      </c>
      <c r="P25" s="19" t="s">
        <v>117</v>
      </c>
      <c r="Q25" s="19" t="s">
        <v>116</v>
      </c>
      <c r="R25" s="19" t="s">
        <v>115</v>
      </c>
      <c r="S25" s="19" t="s">
        <v>114</v>
      </c>
      <c r="T25" s="19" t="s">
        <v>113</v>
      </c>
      <c r="U25" s="19" t="s">
        <v>112</v>
      </c>
      <c r="V25" s="19" t="s">
        <v>111</v>
      </c>
      <c r="W25" s="19" t="s">
        <v>110</v>
      </c>
      <c r="X25" s="19" t="s">
        <v>109</v>
      </c>
      <c r="Y25" s="19" t="s">
        <v>108</v>
      </c>
      <c r="Z25" s="19" t="s">
        <v>107</v>
      </c>
      <c r="AA25" s="19" t="s">
        <v>106</v>
      </c>
      <c r="AB25" s="19" t="s">
        <v>105</v>
      </c>
      <c r="AC25" s="19" t="s">
        <v>104</v>
      </c>
      <c r="AD25" s="19" t="s">
        <v>103</v>
      </c>
      <c r="AE25" s="19" t="s">
        <v>102</v>
      </c>
      <c r="AF25" s="19" t="s">
        <v>101</v>
      </c>
      <c r="AG25" s="19" t="s">
        <v>100</v>
      </c>
      <c r="AH25" s="19" t="s">
        <v>99</v>
      </c>
      <c r="AI25" s="19" t="s">
        <v>98</v>
      </c>
      <c r="AJ25" s="19" t="s">
        <v>97</v>
      </c>
      <c r="AK25" s="19" t="s">
        <v>96</v>
      </c>
      <c r="AL25" s="19" t="s">
        <v>95</v>
      </c>
      <c r="AM25" s="19" t="s">
        <v>94</v>
      </c>
      <c r="AN25" s="19" t="s">
        <v>93</v>
      </c>
      <c r="AO25" s="19" t="s">
        <v>92</v>
      </c>
      <c r="AP25" s="19" t="s">
        <v>91</v>
      </c>
      <c r="AQ25" s="19" t="s">
        <v>90</v>
      </c>
      <c r="AR25" s="19" t="s">
        <v>89</v>
      </c>
      <c r="AS25" s="19" t="s">
        <v>88</v>
      </c>
      <c r="AT25" s="19" t="s">
        <v>87</v>
      </c>
      <c r="AU25" s="19" t="s">
        <v>86</v>
      </c>
      <c r="AV25" s="19" t="s">
        <v>85</v>
      </c>
      <c r="AW25" s="19" t="s">
        <v>84</v>
      </c>
      <c r="AX25" s="19" t="s">
        <v>83</v>
      </c>
      <c r="AY25" s="19" t="s">
        <v>82</v>
      </c>
      <c r="AZ25" s="19" t="s">
        <v>81</v>
      </c>
      <c r="BA25" s="19" t="s">
        <v>80</v>
      </c>
      <c r="BB25" s="19" t="s">
        <v>79</v>
      </c>
      <c r="BC25" s="19" t="s">
        <v>78</v>
      </c>
      <c r="BD25" s="19" t="s">
        <v>77</v>
      </c>
      <c r="BE25" s="19" t="s">
        <v>76</v>
      </c>
      <c r="BF25" s="19" t="s">
        <v>75</v>
      </c>
      <c r="BG25" s="19" t="s">
        <v>74</v>
      </c>
      <c r="BH25" s="19" t="s">
        <v>73</v>
      </c>
      <c r="BI25" s="19" t="s">
        <v>72</v>
      </c>
      <c r="BJ25" s="19" t="s">
        <v>71</v>
      </c>
      <c r="BK25" s="19" t="s">
        <v>70</v>
      </c>
      <c r="BL25" s="49" t="s">
        <v>4</v>
      </c>
      <c r="BM25" s="50"/>
      <c r="BN25" s="49" t="s">
        <v>5</v>
      </c>
      <c r="BO25" s="50"/>
      <c r="BP25" s="19" t="s">
        <v>65</v>
      </c>
      <c r="BQ25" s="19" t="s">
        <v>64</v>
      </c>
      <c r="BR25" s="19" t="s">
        <v>63</v>
      </c>
      <c r="BS25" s="19" t="s">
        <v>62</v>
      </c>
      <c r="BT25" s="19" t="s">
        <v>61</v>
      </c>
      <c r="BU25" s="19" t="s">
        <v>60</v>
      </c>
      <c r="BV25" s="19" t="s">
        <v>59</v>
      </c>
      <c r="BW25" s="19" t="s">
        <v>58</v>
      </c>
      <c r="BX25" s="19" t="s">
        <v>57</v>
      </c>
      <c r="BY25" s="19" t="s">
        <v>56</v>
      </c>
      <c r="BZ25" s="19" t="s">
        <v>55</v>
      </c>
      <c r="CA25" s="19" t="s">
        <v>54</v>
      </c>
      <c r="CB25" s="19" t="s">
        <v>53</v>
      </c>
      <c r="CC25" s="19" t="s">
        <v>52</v>
      </c>
      <c r="CD25" s="19" t="s">
        <v>51</v>
      </c>
      <c r="CE25" s="19" t="s">
        <v>50</v>
      </c>
      <c r="CF25" s="19" t="s">
        <v>49</v>
      </c>
      <c r="CG25" s="19" t="s">
        <v>48</v>
      </c>
      <c r="CH25" s="19" t="s">
        <v>47</v>
      </c>
      <c r="CI25" s="19" t="s">
        <v>46</v>
      </c>
      <c r="CJ25" s="19" t="s">
        <v>45</v>
      </c>
      <c r="CK25" s="19" t="s">
        <v>44</v>
      </c>
      <c r="CL25" s="19" t="s">
        <v>43</v>
      </c>
      <c r="CM25" s="19" t="s">
        <v>42</v>
      </c>
      <c r="CN25" s="19" t="s">
        <v>41</v>
      </c>
      <c r="CO25" s="19" t="s">
        <v>40</v>
      </c>
      <c r="CP25" s="19" t="s">
        <v>39</v>
      </c>
      <c r="CQ25" s="19" t="s">
        <v>38</v>
      </c>
      <c r="CR25" s="19" t="s">
        <v>37</v>
      </c>
      <c r="CS25" s="19" t="s">
        <v>36</v>
      </c>
      <c r="CT25" s="19" t="s">
        <v>35</v>
      </c>
      <c r="CU25" s="19" t="s">
        <v>34</v>
      </c>
    </row>
    <row r="26" spans="1:99" x14ac:dyDescent="0.15">
      <c r="B26" s="24">
        <v>0</v>
      </c>
      <c r="C26" s="23">
        <v>0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>
        <v>0</v>
      </c>
      <c r="BL26" s="23">
        <v>0.92300000000000004</v>
      </c>
      <c r="BM26" s="23">
        <v>0.96199999999999997</v>
      </c>
      <c r="BN26" s="23">
        <v>1.111</v>
      </c>
      <c r="BO26" s="23">
        <v>1.127</v>
      </c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</row>
    <row r="27" spans="1:99" x14ac:dyDescent="0.15">
      <c r="B27" s="24">
        <v>5.7870370370370366E-5</v>
      </c>
      <c r="C27" s="23">
        <v>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>
        <f t="shared" ref="BK27:BK58" si="0">BK26+5</f>
        <v>5</v>
      </c>
      <c r="BL27" s="23">
        <v>0.83199999999999996</v>
      </c>
      <c r="BM27" s="23">
        <v>0.86699999999999999</v>
      </c>
      <c r="BN27" s="23">
        <v>1.0780000000000001</v>
      </c>
      <c r="BO27" s="23">
        <v>1.097</v>
      </c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</row>
    <row r="28" spans="1:99" x14ac:dyDescent="0.15">
      <c r="B28" s="24">
        <v>1.1574074074074073E-4</v>
      </c>
      <c r="C28" s="23">
        <v>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>
        <f t="shared" si="0"/>
        <v>10</v>
      </c>
      <c r="BL28" s="23">
        <v>0.746</v>
      </c>
      <c r="BM28" s="23">
        <v>0.77600000000000002</v>
      </c>
      <c r="BN28" s="23">
        <v>1.0449999999999999</v>
      </c>
      <c r="BO28" s="23">
        <v>1.0660000000000001</v>
      </c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</row>
    <row r="29" spans="1:99" x14ac:dyDescent="0.15">
      <c r="B29" s="24">
        <v>1.7361111111111112E-4</v>
      </c>
      <c r="C29" s="23">
        <v>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>
        <f t="shared" si="0"/>
        <v>15</v>
      </c>
      <c r="BL29" s="23">
        <v>0.66500000000000004</v>
      </c>
      <c r="BM29" s="23">
        <v>0.69099999999999995</v>
      </c>
      <c r="BN29" s="23">
        <v>1.0149999999999999</v>
      </c>
      <c r="BO29" s="23">
        <v>1.0329999999999999</v>
      </c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</row>
    <row r="30" spans="1:99" x14ac:dyDescent="0.15">
      <c r="B30" s="24">
        <v>2.3148148148148146E-4</v>
      </c>
      <c r="C30" s="23">
        <v>0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>
        <f t="shared" si="0"/>
        <v>20</v>
      </c>
      <c r="BL30" s="23">
        <v>0.59499999999999997</v>
      </c>
      <c r="BM30" s="23">
        <v>0.61299999999999999</v>
      </c>
      <c r="BN30" s="23">
        <v>0.98499999999999999</v>
      </c>
      <c r="BO30" s="23">
        <v>0.999</v>
      </c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</row>
    <row r="31" spans="1:99" x14ac:dyDescent="0.15">
      <c r="B31" s="24">
        <v>2.8935185185185189E-4</v>
      </c>
      <c r="C31" s="23">
        <v>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>
        <f t="shared" si="0"/>
        <v>25</v>
      </c>
      <c r="BL31" s="23">
        <v>0.52900000000000003</v>
      </c>
      <c r="BM31" s="23">
        <v>0.54200000000000004</v>
      </c>
      <c r="BN31" s="23">
        <v>0.95399999999999996</v>
      </c>
      <c r="BO31" s="23">
        <v>0.96299999999999997</v>
      </c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</row>
    <row r="32" spans="1:99" x14ac:dyDescent="0.15">
      <c r="B32" s="24">
        <v>3.4722222222222224E-4</v>
      </c>
      <c r="C32" s="23">
        <v>0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>
        <f t="shared" si="0"/>
        <v>30</v>
      </c>
      <c r="BL32" s="23">
        <v>0.47499999999999998</v>
      </c>
      <c r="BM32" s="23">
        <v>0.47899999999999998</v>
      </c>
      <c r="BN32" s="23">
        <v>0.92100000000000004</v>
      </c>
      <c r="BO32" s="23">
        <v>0.92700000000000005</v>
      </c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</row>
    <row r="33" spans="2:99" x14ac:dyDescent="0.15">
      <c r="B33" s="24">
        <v>4.0509259259259258E-4</v>
      </c>
      <c r="C33" s="23">
        <v>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>
        <f t="shared" si="0"/>
        <v>35</v>
      </c>
      <c r="BL33" s="23">
        <v>0.42599999999999999</v>
      </c>
      <c r="BM33" s="23">
        <v>0.42399999999999999</v>
      </c>
      <c r="BN33" s="23">
        <v>0.88700000000000001</v>
      </c>
      <c r="BO33" s="23">
        <v>0.89400000000000002</v>
      </c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</row>
    <row r="34" spans="2:99" x14ac:dyDescent="0.15">
      <c r="B34" s="24">
        <v>4.6296296296296293E-4</v>
      </c>
      <c r="C34" s="23">
        <v>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>
        <f t="shared" si="0"/>
        <v>40</v>
      </c>
      <c r="BL34" s="23">
        <v>0.38300000000000001</v>
      </c>
      <c r="BM34" s="23">
        <v>0.379</v>
      </c>
      <c r="BN34" s="23">
        <v>0.85499999999999998</v>
      </c>
      <c r="BO34" s="23">
        <v>0.86399999999999999</v>
      </c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</row>
    <row r="35" spans="2:99" x14ac:dyDescent="0.15">
      <c r="B35" s="24">
        <v>5.2083333333333333E-4</v>
      </c>
      <c r="C35" s="23">
        <v>0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>
        <f t="shared" si="0"/>
        <v>45</v>
      </c>
      <c r="BL35" s="23">
        <v>0.34799999999999998</v>
      </c>
      <c r="BM35" s="23">
        <v>0.34300000000000003</v>
      </c>
      <c r="BN35" s="23">
        <v>0.82299999999999995</v>
      </c>
      <c r="BO35" s="23">
        <v>0.83499999999999996</v>
      </c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</row>
    <row r="36" spans="2:99" x14ac:dyDescent="0.15">
      <c r="B36" s="24">
        <v>5.7870370370370378E-4</v>
      </c>
      <c r="C36" s="23">
        <v>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>
        <f t="shared" si="0"/>
        <v>50</v>
      </c>
      <c r="BL36" s="23">
        <v>0.31900000000000001</v>
      </c>
      <c r="BM36" s="23">
        <v>0.314</v>
      </c>
      <c r="BN36" s="23">
        <v>0.79200000000000004</v>
      </c>
      <c r="BO36" s="23">
        <v>0.80600000000000005</v>
      </c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</row>
    <row r="37" spans="2:99" x14ac:dyDescent="0.15">
      <c r="B37" s="24">
        <v>6.3657407407407402E-4</v>
      </c>
      <c r="C37" s="23">
        <v>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>
        <f t="shared" si="0"/>
        <v>55</v>
      </c>
      <c r="BL37" s="23">
        <v>0.29699999999999999</v>
      </c>
      <c r="BM37" s="23">
        <v>0.29099999999999998</v>
      </c>
      <c r="BN37" s="23">
        <v>0.76</v>
      </c>
      <c r="BO37" s="23">
        <v>0.77700000000000002</v>
      </c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</row>
    <row r="38" spans="2:99" x14ac:dyDescent="0.15">
      <c r="B38" s="24">
        <v>6.9444444444444447E-4</v>
      </c>
      <c r="C38" s="23">
        <v>0</v>
      </c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>
        <f t="shared" si="0"/>
        <v>60</v>
      </c>
      <c r="BL38" s="23">
        <v>0.28000000000000003</v>
      </c>
      <c r="BM38" s="23">
        <v>0.27400000000000002</v>
      </c>
      <c r="BN38" s="23">
        <v>0.72899999999999998</v>
      </c>
      <c r="BO38" s="23">
        <v>0.747</v>
      </c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</row>
    <row r="39" spans="2:99" x14ac:dyDescent="0.15">
      <c r="B39" s="24">
        <v>7.5231481481481471E-4</v>
      </c>
      <c r="C39" s="23">
        <v>0</v>
      </c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>
        <f t="shared" si="0"/>
        <v>65</v>
      </c>
      <c r="BL39" s="23">
        <v>0.26600000000000001</v>
      </c>
      <c r="BM39" s="23">
        <v>0.26100000000000001</v>
      </c>
      <c r="BN39" s="23">
        <v>0.70099999999999996</v>
      </c>
      <c r="BO39" s="23">
        <v>0.71599999999999997</v>
      </c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</row>
    <row r="40" spans="2:99" x14ac:dyDescent="0.15">
      <c r="B40" s="24">
        <v>8.1018518518518516E-4</v>
      </c>
      <c r="C40" s="23">
        <v>0</v>
      </c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>
        <f t="shared" si="0"/>
        <v>70</v>
      </c>
      <c r="BL40" s="23">
        <v>0.25700000000000001</v>
      </c>
      <c r="BM40" s="23">
        <v>0.252</v>
      </c>
      <c r="BN40" s="23">
        <v>0.67500000000000004</v>
      </c>
      <c r="BO40" s="23">
        <v>0.68799999999999994</v>
      </c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</row>
    <row r="41" spans="2:99" x14ac:dyDescent="0.15">
      <c r="B41" s="24">
        <v>8.6805555555555551E-4</v>
      </c>
      <c r="C41" s="23">
        <v>0</v>
      </c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>
        <f t="shared" si="0"/>
        <v>75</v>
      </c>
      <c r="BL41" s="23">
        <v>0.249</v>
      </c>
      <c r="BM41" s="23">
        <v>0.245</v>
      </c>
      <c r="BN41" s="23">
        <v>0.65</v>
      </c>
      <c r="BO41" s="23">
        <v>0.66200000000000003</v>
      </c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</row>
    <row r="42" spans="2:99" x14ac:dyDescent="0.15">
      <c r="B42" s="24">
        <v>9.2592592592592585E-4</v>
      </c>
      <c r="C42" s="23">
        <v>0</v>
      </c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>
        <f t="shared" si="0"/>
        <v>80</v>
      </c>
      <c r="BL42" s="23">
        <v>0.24399999999999999</v>
      </c>
      <c r="BM42" s="23">
        <v>0.24099999999999999</v>
      </c>
      <c r="BN42" s="23">
        <v>0.626</v>
      </c>
      <c r="BO42" s="23">
        <v>0.63800000000000001</v>
      </c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</row>
    <row r="43" spans="2:99" x14ac:dyDescent="0.15">
      <c r="B43" s="24">
        <v>9.8379629629629642E-4</v>
      </c>
      <c r="C43" s="23">
        <v>0</v>
      </c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>
        <f t="shared" si="0"/>
        <v>85</v>
      </c>
      <c r="BL43" s="23">
        <v>0.24</v>
      </c>
      <c r="BM43" s="23">
        <v>0.23799999999999999</v>
      </c>
      <c r="BN43" s="23">
        <v>0.60099999999999998</v>
      </c>
      <c r="BO43" s="23">
        <v>0.61399999999999999</v>
      </c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</row>
    <row r="44" spans="2:99" x14ac:dyDescent="0.15">
      <c r="B44" s="24">
        <v>1.0416666666666667E-3</v>
      </c>
      <c r="C44" s="23">
        <v>0</v>
      </c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>
        <f t="shared" si="0"/>
        <v>90</v>
      </c>
      <c r="BL44" s="23">
        <v>0.23699999999999999</v>
      </c>
      <c r="BM44" s="23">
        <v>0.23599999999999999</v>
      </c>
      <c r="BN44" s="23">
        <v>0.57599999999999996</v>
      </c>
      <c r="BO44" s="23">
        <v>0.58799999999999997</v>
      </c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</row>
    <row r="45" spans="2:99" x14ac:dyDescent="0.15">
      <c r="B45" s="24">
        <v>1.0995370370370371E-3</v>
      </c>
      <c r="C45" s="23">
        <v>0</v>
      </c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>
        <f t="shared" si="0"/>
        <v>95</v>
      </c>
      <c r="BL45" s="23">
        <v>0.23499999999999999</v>
      </c>
      <c r="BM45" s="23">
        <v>0.23499999999999999</v>
      </c>
      <c r="BN45" s="23">
        <v>0.55200000000000005</v>
      </c>
      <c r="BO45" s="23">
        <v>0.56100000000000005</v>
      </c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</row>
    <row r="46" spans="2:99" x14ac:dyDescent="0.15">
      <c r="B46" s="24">
        <v>1.1574074074074073E-3</v>
      </c>
      <c r="C46" s="23">
        <v>0</v>
      </c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>
        <f t="shared" si="0"/>
        <v>100</v>
      </c>
      <c r="BL46" s="23">
        <v>0.23400000000000001</v>
      </c>
      <c r="BM46" s="23">
        <v>0.23400000000000001</v>
      </c>
      <c r="BN46" s="23">
        <v>0.52800000000000002</v>
      </c>
      <c r="BO46" s="23">
        <v>0.53600000000000003</v>
      </c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</row>
    <row r="47" spans="2:99" x14ac:dyDescent="0.15">
      <c r="B47" s="24">
        <v>1.2152777777777778E-3</v>
      </c>
      <c r="C47" s="23">
        <v>0</v>
      </c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>
        <f t="shared" si="0"/>
        <v>105</v>
      </c>
      <c r="BL47" s="23">
        <v>0.23300000000000001</v>
      </c>
      <c r="BM47" s="23">
        <v>0.23300000000000001</v>
      </c>
      <c r="BN47" s="23">
        <v>0.50600000000000001</v>
      </c>
      <c r="BO47" s="23">
        <v>0.51300000000000001</v>
      </c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</row>
    <row r="48" spans="2:99" x14ac:dyDescent="0.15">
      <c r="B48" s="24">
        <v>1.2731481481481483E-3</v>
      </c>
      <c r="C48" s="23">
        <v>0</v>
      </c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>
        <f t="shared" si="0"/>
        <v>110</v>
      </c>
      <c r="BL48" s="23">
        <v>0.23200000000000001</v>
      </c>
      <c r="BM48" s="23">
        <v>0.23200000000000001</v>
      </c>
      <c r="BN48" s="23">
        <v>0.48499999999999999</v>
      </c>
      <c r="BO48" s="23">
        <v>0.49199999999999999</v>
      </c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</row>
    <row r="49" spans="2:99" x14ac:dyDescent="0.15">
      <c r="B49" s="24">
        <v>1.3310185185185185E-3</v>
      </c>
      <c r="C49" s="23">
        <v>0</v>
      </c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>
        <f t="shared" si="0"/>
        <v>115</v>
      </c>
      <c r="BL49" s="23">
        <v>0.23200000000000001</v>
      </c>
      <c r="BM49" s="23">
        <v>0.23200000000000001</v>
      </c>
      <c r="BN49" s="23">
        <v>0.46600000000000003</v>
      </c>
      <c r="BO49" s="23">
        <v>0.47199999999999998</v>
      </c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</row>
    <row r="50" spans="2:99" x14ac:dyDescent="0.15">
      <c r="B50" s="24">
        <v>1.3888888888888889E-3</v>
      </c>
      <c r="C50" s="23">
        <v>0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>
        <f t="shared" si="0"/>
        <v>120</v>
      </c>
      <c r="BL50" s="23">
        <v>0.23100000000000001</v>
      </c>
      <c r="BM50" s="23">
        <v>0.23200000000000001</v>
      </c>
      <c r="BN50" s="23">
        <v>0.44800000000000001</v>
      </c>
      <c r="BO50" s="23">
        <v>0.45400000000000001</v>
      </c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</row>
    <row r="51" spans="2:99" x14ac:dyDescent="0.15">
      <c r="B51" s="24">
        <v>1.4467592592592594E-3</v>
      </c>
      <c r="C51" s="23">
        <v>0</v>
      </c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>
        <f t="shared" si="0"/>
        <v>125</v>
      </c>
      <c r="BL51" s="23">
        <v>0.23200000000000001</v>
      </c>
      <c r="BM51" s="23">
        <v>0.23200000000000001</v>
      </c>
      <c r="BN51" s="23">
        <v>0.43</v>
      </c>
      <c r="BO51" s="23">
        <v>0.436</v>
      </c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</row>
    <row r="52" spans="2:99" x14ac:dyDescent="0.15">
      <c r="B52" s="24">
        <v>1.5046296296296294E-3</v>
      </c>
      <c r="C52" s="23">
        <v>0</v>
      </c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>
        <f t="shared" si="0"/>
        <v>130</v>
      </c>
      <c r="BL52" s="23">
        <v>0.23100000000000001</v>
      </c>
      <c r="BM52" s="23">
        <v>0.23200000000000001</v>
      </c>
      <c r="BN52" s="23">
        <v>0.41299999999999998</v>
      </c>
      <c r="BO52" s="23">
        <v>0.41799999999999998</v>
      </c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</row>
    <row r="53" spans="2:99" x14ac:dyDescent="0.15">
      <c r="B53" s="24">
        <v>1.5624999999999999E-3</v>
      </c>
      <c r="C53" s="23">
        <v>0</v>
      </c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>
        <f t="shared" si="0"/>
        <v>135</v>
      </c>
      <c r="BL53" s="23">
        <v>0.23</v>
      </c>
      <c r="BM53" s="23">
        <v>0.23200000000000001</v>
      </c>
      <c r="BN53" s="23">
        <v>0.39700000000000002</v>
      </c>
      <c r="BO53" s="23">
        <v>0.4</v>
      </c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</row>
    <row r="54" spans="2:99" x14ac:dyDescent="0.15">
      <c r="B54" s="24">
        <v>1.6203703703703703E-3</v>
      </c>
      <c r="C54" s="23">
        <v>0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>
        <f t="shared" si="0"/>
        <v>140</v>
      </c>
      <c r="BL54" s="23">
        <v>0.23100000000000001</v>
      </c>
      <c r="BM54" s="23">
        <v>0.23200000000000001</v>
      </c>
      <c r="BN54" s="23">
        <v>0.38200000000000001</v>
      </c>
      <c r="BO54" s="23">
        <v>0.38500000000000001</v>
      </c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</row>
    <row r="55" spans="2:99" x14ac:dyDescent="0.15">
      <c r="B55" s="24">
        <v>1.6782407407407406E-3</v>
      </c>
      <c r="C55" s="23">
        <v>0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>
        <f t="shared" si="0"/>
        <v>145</v>
      </c>
      <c r="BL55" s="23">
        <v>0.23</v>
      </c>
      <c r="BM55" s="23">
        <v>0.23200000000000001</v>
      </c>
      <c r="BN55" s="23">
        <v>0.36699999999999999</v>
      </c>
      <c r="BO55" s="23">
        <v>0.371</v>
      </c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</row>
    <row r="56" spans="2:99" x14ac:dyDescent="0.15">
      <c r="B56" s="24">
        <v>1.736111111111111E-3</v>
      </c>
      <c r="C56" s="23">
        <v>0</v>
      </c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>
        <f t="shared" si="0"/>
        <v>150</v>
      </c>
      <c r="BL56" s="23">
        <v>0.23100000000000001</v>
      </c>
      <c r="BM56" s="23">
        <v>0.23100000000000001</v>
      </c>
      <c r="BN56" s="23">
        <v>0.35399999999999998</v>
      </c>
      <c r="BO56" s="23">
        <v>0.35799999999999998</v>
      </c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</row>
    <row r="57" spans="2:99" x14ac:dyDescent="0.15">
      <c r="B57" s="24">
        <v>1.7939814814814815E-3</v>
      </c>
      <c r="C57" s="23">
        <v>0</v>
      </c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>
        <f t="shared" si="0"/>
        <v>155</v>
      </c>
      <c r="BL57" s="23">
        <v>0.23100000000000001</v>
      </c>
      <c r="BM57" s="23">
        <v>0.23200000000000001</v>
      </c>
      <c r="BN57" s="23">
        <v>0.34200000000000003</v>
      </c>
      <c r="BO57" s="23">
        <v>0.34699999999999998</v>
      </c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</row>
    <row r="58" spans="2:99" x14ac:dyDescent="0.15">
      <c r="B58" s="24">
        <v>1.8518518518518517E-3</v>
      </c>
      <c r="C58" s="23">
        <v>0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>
        <f t="shared" si="0"/>
        <v>160</v>
      </c>
      <c r="BL58" s="23">
        <v>0.23100000000000001</v>
      </c>
      <c r="BM58" s="23">
        <v>0.23100000000000001</v>
      </c>
      <c r="BN58" s="23">
        <v>0.33200000000000002</v>
      </c>
      <c r="BO58" s="23">
        <v>0.33600000000000002</v>
      </c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</row>
    <row r="59" spans="2:99" x14ac:dyDescent="0.15">
      <c r="B59" s="24">
        <v>1.9097222222222222E-3</v>
      </c>
      <c r="C59" s="23">
        <v>0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>
        <f t="shared" ref="BK59:BK86" si="1">BK58+5</f>
        <v>165</v>
      </c>
      <c r="BL59" s="23">
        <v>0.23100000000000001</v>
      </c>
      <c r="BM59" s="23">
        <v>0.23100000000000001</v>
      </c>
      <c r="BN59" s="23">
        <v>0.32100000000000001</v>
      </c>
      <c r="BO59" s="23">
        <v>0.32600000000000001</v>
      </c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</row>
    <row r="60" spans="2:99" x14ac:dyDescent="0.15">
      <c r="B60" s="24">
        <v>1.9675925925925928E-3</v>
      </c>
      <c r="C60" s="23">
        <v>0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>
        <f t="shared" si="1"/>
        <v>170</v>
      </c>
      <c r="BL60" s="23">
        <v>0.23100000000000001</v>
      </c>
      <c r="BM60" s="23">
        <v>0.23100000000000001</v>
      </c>
      <c r="BN60" s="23">
        <v>0.312</v>
      </c>
      <c r="BO60" s="23">
        <v>0.316</v>
      </c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</row>
    <row r="61" spans="2:99" x14ac:dyDescent="0.15">
      <c r="B61" s="24">
        <v>2.0254629629629629E-3</v>
      </c>
      <c r="C61" s="23">
        <v>0</v>
      </c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>
        <f t="shared" si="1"/>
        <v>175</v>
      </c>
      <c r="BL61" s="23">
        <v>0.23100000000000001</v>
      </c>
      <c r="BM61" s="23">
        <v>0.23100000000000001</v>
      </c>
      <c r="BN61" s="23">
        <v>0.30399999999999999</v>
      </c>
      <c r="BO61" s="23">
        <v>0.307</v>
      </c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</row>
    <row r="62" spans="2:99" x14ac:dyDescent="0.15">
      <c r="B62" s="24">
        <v>2.0833333333333333E-3</v>
      </c>
      <c r="C62" s="23">
        <v>0</v>
      </c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>
        <f t="shared" si="1"/>
        <v>180</v>
      </c>
      <c r="BL62" s="23">
        <v>0.23100000000000001</v>
      </c>
      <c r="BM62" s="23">
        <v>0.23200000000000001</v>
      </c>
      <c r="BN62" s="23">
        <v>0.29599999999999999</v>
      </c>
      <c r="BO62" s="23">
        <v>0.29899999999999999</v>
      </c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</row>
    <row r="63" spans="2:99" x14ac:dyDescent="0.15">
      <c r="B63" s="24">
        <v>2.1412037037037038E-3</v>
      </c>
      <c r="C63" s="23">
        <v>0</v>
      </c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>
        <f t="shared" si="1"/>
        <v>185</v>
      </c>
      <c r="BL63" s="23">
        <v>0.23100000000000001</v>
      </c>
      <c r="BM63" s="23">
        <v>0.23100000000000001</v>
      </c>
      <c r="BN63" s="23">
        <v>0.28999999999999998</v>
      </c>
      <c r="BO63" s="23">
        <v>0.29199999999999998</v>
      </c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</row>
    <row r="64" spans="2:99" x14ac:dyDescent="0.15">
      <c r="B64" s="24">
        <v>2.1990740740740742E-3</v>
      </c>
      <c r="C64" s="23">
        <v>0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>
        <f t="shared" si="1"/>
        <v>190</v>
      </c>
      <c r="BL64" s="23">
        <v>0.23100000000000001</v>
      </c>
      <c r="BM64" s="23">
        <v>0.23200000000000001</v>
      </c>
      <c r="BN64" s="23">
        <v>0.28299999999999997</v>
      </c>
      <c r="BO64" s="23">
        <v>0.28499999999999998</v>
      </c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</row>
    <row r="65" spans="2:99" x14ac:dyDescent="0.15">
      <c r="B65" s="24">
        <v>2.2569444444444447E-3</v>
      </c>
      <c r="C65" s="23">
        <v>0</v>
      </c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>
        <f t="shared" si="1"/>
        <v>195</v>
      </c>
      <c r="BL65" s="23">
        <v>0.23100000000000001</v>
      </c>
      <c r="BM65" s="23">
        <v>0.23100000000000001</v>
      </c>
      <c r="BN65" s="23">
        <v>0.27800000000000002</v>
      </c>
      <c r="BO65" s="23">
        <v>0.27900000000000003</v>
      </c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</row>
    <row r="66" spans="2:99" x14ac:dyDescent="0.15">
      <c r="B66" s="24">
        <v>2.3148148148148151E-3</v>
      </c>
      <c r="C66" s="23">
        <v>0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>
        <f t="shared" si="1"/>
        <v>200</v>
      </c>
      <c r="BL66" s="23">
        <v>0.23100000000000001</v>
      </c>
      <c r="BM66" s="23">
        <v>0.23100000000000001</v>
      </c>
      <c r="BN66" s="23">
        <v>0.27300000000000002</v>
      </c>
      <c r="BO66" s="23">
        <v>0.27400000000000002</v>
      </c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</row>
    <row r="67" spans="2:99" x14ac:dyDescent="0.15">
      <c r="B67" s="24">
        <v>2.3726851851851851E-3</v>
      </c>
      <c r="C67" s="23">
        <v>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>
        <f t="shared" si="1"/>
        <v>205</v>
      </c>
      <c r="BL67" s="23">
        <v>0.23100000000000001</v>
      </c>
      <c r="BM67" s="23">
        <v>0.23100000000000001</v>
      </c>
      <c r="BN67" s="23">
        <v>0.26800000000000002</v>
      </c>
      <c r="BO67" s="23">
        <v>0.26900000000000002</v>
      </c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</row>
    <row r="68" spans="2:99" x14ac:dyDescent="0.15">
      <c r="B68" s="24">
        <v>2.4305555555555556E-3</v>
      </c>
      <c r="C68" s="23">
        <v>0</v>
      </c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>
        <f t="shared" si="1"/>
        <v>210</v>
      </c>
      <c r="BL68" s="23">
        <v>0.23100000000000001</v>
      </c>
      <c r="BM68" s="23">
        <v>0.23100000000000001</v>
      </c>
      <c r="BN68" s="23">
        <v>0.26400000000000001</v>
      </c>
      <c r="BO68" s="23">
        <v>0.26500000000000001</v>
      </c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</row>
    <row r="69" spans="2:99" x14ac:dyDescent="0.15">
      <c r="B69" s="24">
        <v>2.488425925925926E-3</v>
      </c>
      <c r="C69" s="23">
        <v>0</v>
      </c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>
        <f t="shared" si="1"/>
        <v>215</v>
      </c>
      <c r="BL69" s="23">
        <v>0.23100000000000001</v>
      </c>
      <c r="BM69" s="23">
        <v>0.23100000000000001</v>
      </c>
      <c r="BN69" s="23">
        <v>0.26100000000000001</v>
      </c>
      <c r="BO69" s="23">
        <v>0.26100000000000001</v>
      </c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</row>
    <row r="70" spans="2:99" x14ac:dyDescent="0.15">
      <c r="B70" s="24">
        <v>2.5462962962962961E-3</v>
      </c>
      <c r="C70" s="23">
        <v>0</v>
      </c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>
        <f t="shared" si="1"/>
        <v>220</v>
      </c>
      <c r="BL70" s="23">
        <v>0.23100000000000001</v>
      </c>
      <c r="BM70" s="23">
        <v>0.23100000000000001</v>
      </c>
      <c r="BN70" s="23">
        <v>0.25700000000000001</v>
      </c>
      <c r="BO70" s="23">
        <v>0.25700000000000001</v>
      </c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</row>
    <row r="71" spans="2:99" x14ac:dyDescent="0.15">
      <c r="B71" s="24">
        <v>2.6041666666666665E-3</v>
      </c>
      <c r="C71" s="23">
        <v>0</v>
      </c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>
        <f t="shared" si="1"/>
        <v>225</v>
      </c>
      <c r="BL71" s="23">
        <v>0.23100000000000001</v>
      </c>
      <c r="BM71" s="23">
        <v>0.23100000000000001</v>
      </c>
      <c r="BN71" s="23">
        <v>0.254</v>
      </c>
      <c r="BO71" s="23">
        <v>0.254</v>
      </c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</row>
    <row r="72" spans="2:99" x14ac:dyDescent="0.15">
      <c r="B72" s="24">
        <v>2.6620370370370374E-3</v>
      </c>
      <c r="C72" s="23">
        <v>0</v>
      </c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>
        <f t="shared" si="1"/>
        <v>230</v>
      </c>
      <c r="BL72" s="23">
        <v>0.23100000000000001</v>
      </c>
      <c r="BM72" s="23">
        <v>0.23100000000000001</v>
      </c>
      <c r="BN72" s="23">
        <v>0.251</v>
      </c>
      <c r="BO72" s="23">
        <v>0.252</v>
      </c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</row>
    <row r="73" spans="2:99" x14ac:dyDescent="0.15">
      <c r="B73" s="24">
        <v>2.7199074074074074E-3</v>
      </c>
      <c r="C73" s="23">
        <v>0</v>
      </c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>
        <f t="shared" si="1"/>
        <v>235</v>
      </c>
      <c r="BL73" s="23">
        <v>0.23100000000000001</v>
      </c>
      <c r="BM73" s="23">
        <v>0.23100000000000001</v>
      </c>
      <c r="BN73" s="23">
        <v>0.249</v>
      </c>
      <c r="BO73" s="23">
        <v>0.249</v>
      </c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</row>
    <row r="74" spans="2:99" x14ac:dyDescent="0.15">
      <c r="B74" s="24">
        <v>2.7777777777777779E-3</v>
      </c>
      <c r="C74" s="23">
        <v>0</v>
      </c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>
        <f t="shared" si="1"/>
        <v>240</v>
      </c>
      <c r="BL74" s="23">
        <v>0.23100000000000001</v>
      </c>
      <c r="BM74" s="23">
        <v>0.23200000000000001</v>
      </c>
      <c r="BN74" s="23">
        <v>0.247</v>
      </c>
      <c r="BO74" s="23">
        <v>0.247</v>
      </c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</row>
    <row r="75" spans="2:99" x14ac:dyDescent="0.15">
      <c r="B75" s="24">
        <v>2.8356481481481479E-3</v>
      </c>
      <c r="C75" s="23">
        <v>0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>
        <f t="shared" si="1"/>
        <v>245</v>
      </c>
      <c r="BL75" s="23">
        <v>0.23100000000000001</v>
      </c>
      <c r="BM75" s="23">
        <v>0.23200000000000001</v>
      </c>
      <c r="BN75" s="23">
        <v>0.245</v>
      </c>
      <c r="BO75" s="23">
        <v>0.245</v>
      </c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</row>
    <row r="76" spans="2:99" x14ac:dyDescent="0.15">
      <c r="B76" s="24">
        <v>2.8935185185185188E-3</v>
      </c>
      <c r="C76" s="23">
        <v>0</v>
      </c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>
        <f t="shared" si="1"/>
        <v>250</v>
      </c>
      <c r="BL76" s="23">
        <v>0.23100000000000001</v>
      </c>
      <c r="BM76" s="23">
        <v>0.23200000000000001</v>
      </c>
      <c r="BN76" s="23">
        <v>0.24299999999999999</v>
      </c>
      <c r="BO76" s="23">
        <v>0.24299999999999999</v>
      </c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</row>
    <row r="77" spans="2:99" x14ac:dyDescent="0.15">
      <c r="B77" s="24">
        <v>2.9513888888888888E-3</v>
      </c>
      <c r="C77" s="23">
        <v>0</v>
      </c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>
        <f t="shared" si="1"/>
        <v>255</v>
      </c>
      <c r="BL77" s="23">
        <v>0.23100000000000001</v>
      </c>
      <c r="BM77" s="23">
        <v>0.23100000000000001</v>
      </c>
      <c r="BN77" s="23">
        <v>0.24199999999999999</v>
      </c>
      <c r="BO77" s="23">
        <v>0.24199999999999999</v>
      </c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</row>
    <row r="78" spans="2:99" x14ac:dyDescent="0.15">
      <c r="B78" s="24">
        <v>3.0092592592592588E-3</v>
      </c>
      <c r="C78" s="23">
        <v>0</v>
      </c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>
        <f t="shared" si="1"/>
        <v>260</v>
      </c>
      <c r="BL78" s="23">
        <v>0.23100000000000001</v>
      </c>
      <c r="BM78" s="23">
        <v>0.23100000000000001</v>
      </c>
      <c r="BN78" s="23">
        <v>0.24099999999999999</v>
      </c>
      <c r="BO78" s="23">
        <v>0.24</v>
      </c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</row>
    <row r="79" spans="2:99" x14ac:dyDescent="0.15">
      <c r="B79" s="24">
        <v>3.0671296296296297E-3</v>
      </c>
      <c r="C79" s="23">
        <v>0</v>
      </c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>
        <f t="shared" si="1"/>
        <v>265</v>
      </c>
      <c r="BL79" s="23">
        <v>0.23100000000000001</v>
      </c>
      <c r="BM79" s="23">
        <v>0.23100000000000001</v>
      </c>
      <c r="BN79" s="23">
        <v>0.24</v>
      </c>
      <c r="BO79" s="23">
        <v>0.23899999999999999</v>
      </c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</row>
    <row r="80" spans="2:99" x14ac:dyDescent="0.15">
      <c r="B80" s="24">
        <v>3.1249999999999997E-3</v>
      </c>
      <c r="C80" s="23">
        <v>0</v>
      </c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>
        <f t="shared" si="1"/>
        <v>270</v>
      </c>
      <c r="BL80" s="23">
        <v>0.23100000000000001</v>
      </c>
      <c r="BM80" s="23">
        <v>0.23200000000000001</v>
      </c>
      <c r="BN80" s="23">
        <v>0.23799999999999999</v>
      </c>
      <c r="BO80" s="23">
        <v>0.23799999999999999</v>
      </c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</row>
    <row r="81" spans="1:99" x14ac:dyDescent="0.15">
      <c r="B81" s="24">
        <v>3.1828703703703702E-3</v>
      </c>
      <c r="C81" s="23">
        <v>0</v>
      </c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>
        <f t="shared" si="1"/>
        <v>275</v>
      </c>
      <c r="BL81" s="23">
        <v>0.23100000000000001</v>
      </c>
      <c r="BM81" s="23">
        <v>0.23100000000000001</v>
      </c>
      <c r="BN81" s="23">
        <v>0.23799999999999999</v>
      </c>
      <c r="BO81" s="23">
        <v>0.23699999999999999</v>
      </c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</row>
    <row r="82" spans="1:99" x14ac:dyDescent="0.15">
      <c r="B82" s="24">
        <v>3.2407407407407406E-3</v>
      </c>
      <c r="C82" s="23">
        <v>0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>
        <f t="shared" si="1"/>
        <v>280</v>
      </c>
      <c r="BL82" s="23">
        <v>0.23100000000000001</v>
      </c>
      <c r="BM82" s="23">
        <v>0.23100000000000001</v>
      </c>
      <c r="BN82" s="23">
        <v>0.23699999999999999</v>
      </c>
      <c r="BO82" s="23">
        <v>0.23699999999999999</v>
      </c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</row>
    <row r="83" spans="1:99" x14ac:dyDescent="0.15">
      <c r="B83" s="24">
        <v>3.2986111111111111E-3</v>
      </c>
      <c r="C83" s="23">
        <v>0</v>
      </c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>
        <f t="shared" si="1"/>
        <v>285</v>
      </c>
      <c r="BL83" s="23">
        <v>0.23100000000000001</v>
      </c>
      <c r="BM83" s="23">
        <v>0.23100000000000001</v>
      </c>
      <c r="BN83" s="23">
        <v>0.23599999999999999</v>
      </c>
      <c r="BO83" s="23">
        <v>0.23499999999999999</v>
      </c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</row>
    <row r="84" spans="1:99" x14ac:dyDescent="0.15">
      <c r="B84" s="24">
        <v>3.3564814814814811E-3</v>
      </c>
      <c r="C84" s="23">
        <v>0</v>
      </c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>
        <f t="shared" si="1"/>
        <v>290</v>
      </c>
      <c r="BL84" s="23">
        <v>0.23100000000000001</v>
      </c>
      <c r="BM84" s="23">
        <v>0.23100000000000001</v>
      </c>
      <c r="BN84" s="23">
        <v>0.23499999999999999</v>
      </c>
      <c r="BO84" s="23">
        <v>0.23499999999999999</v>
      </c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</row>
    <row r="85" spans="1:99" x14ac:dyDescent="0.15">
      <c r="B85" s="24">
        <v>3.414351851851852E-3</v>
      </c>
      <c r="C85" s="23">
        <v>0</v>
      </c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>
        <f t="shared" si="1"/>
        <v>295</v>
      </c>
      <c r="BL85" s="23">
        <v>0.23100000000000001</v>
      </c>
      <c r="BM85" s="23">
        <v>0.23200000000000001</v>
      </c>
      <c r="BN85" s="23">
        <v>0.23499999999999999</v>
      </c>
      <c r="BO85" s="23">
        <v>0.23400000000000001</v>
      </c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</row>
    <row r="86" spans="1:99" x14ac:dyDescent="0.15">
      <c r="B86" s="24">
        <v>3.472222222222222E-3</v>
      </c>
      <c r="C86" s="23">
        <v>0</v>
      </c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>
        <f t="shared" si="1"/>
        <v>300</v>
      </c>
      <c r="BL86" s="23">
        <v>0.23100000000000001</v>
      </c>
      <c r="BM86" s="23">
        <v>0.23100000000000001</v>
      </c>
      <c r="BN86" s="23">
        <v>0.23400000000000001</v>
      </c>
      <c r="BO86" s="23">
        <v>0.23400000000000001</v>
      </c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</row>
    <row r="88" spans="1:99" ht="14" x14ac:dyDescent="0.15">
      <c r="A88" s="22" t="s">
        <v>33</v>
      </c>
      <c r="B88" s="21"/>
    </row>
    <row r="90" spans="1:99" x14ac:dyDescent="0.15">
      <c r="B90" s="20"/>
      <c r="C90" s="19">
        <v>1</v>
      </c>
      <c r="D90" s="19">
        <v>2</v>
      </c>
      <c r="E90" s="19">
        <v>3</v>
      </c>
      <c r="F90" s="19">
        <v>4</v>
      </c>
      <c r="G90" s="19">
        <v>5</v>
      </c>
      <c r="H90" s="19">
        <v>6</v>
      </c>
      <c r="I90" s="19">
        <v>7</v>
      </c>
      <c r="J90" s="19">
        <v>8</v>
      </c>
      <c r="K90" s="19">
        <v>9</v>
      </c>
      <c r="L90" s="19">
        <v>10</v>
      </c>
      <c r="M90" s="19">
        <v>11</v>
      </c>
      <c r="N90" s="19">
        <v>12</v>
      </c>
    </row>
    <row r="91" spans="1:99" ht="14" x14ac:dyDescent="0.15">
      <c r="B91" s="51" t="s">
        <v>32</v>
      </c>
      <c r="C91" s="16" t="s">
        <v>21</v>
      </c>
      <c r="D91" s="16" t="s">
        <v>21</v>
      </c>
      <c r="E91" s="16" t="s">
        <v>21</v>
      </c>
      <c r="F91" s="16" t="s">
        <v>21</v>
      </c>
      <c r="G91" s="16" t="s">
        <v>21</v>
      </c>
      <c r="H91" s="16" t="s">
        <v>21</v>
      </c>
      <c r="I91" s="16" t="s">
        <v>21</v>
      </c>
      <c r="J91" s="16" t="s">
        <v>21</v>
      </c>
      <c r="K91" s="16" t="s">
        <v>21</v>
      </c>
      <c r="L91" s="16" t="s">
        <v>21</v>
      </c>
      <c r="M91" s="16" t="s">
        <v>21</v>
      </c>
      <c r="N91" s="16" t="s">
        <v>21</v>
      </c>
      <c r="O91" s="13" t="s">
        <v>182</v>
      </c>
    </row>
    <row r="92" spans="1:99" ht="24" x14ac:dyDescent="0.15">
      <c r="B92" s="52"/>
      <c r="C92" s="15" t="s">
        <v>21</v>
      </c>
      <c r="D92" s="15" t="s">
        <v>21</v>
      </c>
      <c r="E92" s="15" t="s">
        <v>21</v>
      </c>
      <c r="F92" s="15" t="s">
        <v>21</v>
      </c>
      <c r="G92" s="15" t="s">
        <v>21</v>
      </c>
      <c r="H92" s="15" t="s">
        <v>21</v>
      </c>
      <c r="I92" s="15" t="s">
        <v>21</v>
      </c>
      <c r="J92" s="15" t="s">
        <v>21</v>
      </c>
      <c r="K92" s="15" t="s">
        <v>21</v>
      </c>
      <c r="L92" s="15" t="s">
        <v>21</v>
      </c>
      <c r="M92" s="15" t="s">
        <v>21</v>
      </c>
      <c r="N92" s="15" t="s">
        <v>21</v>
      </c>
      <c r="O92" s="13" t="s">
        <v>181</v>
      </c>
    </row>
    <row r="93" spans="1:99" ht="24" x14ac:dyDescent="0.15">
      <c r="B93" s="52"/>
      <c r="C93" s="15" t="s">
        <v>21</v>
      </c>
      <c r="D93" s="15" t="s">
        <v>21</v>
      </c>
      <c r="E93" s="15" t="s">
        <v>21</v>
      </c>
      <c r="F93" s="15" t="s">
        <v>21</v>
      </c>
      <c r="G93" s="15" t="s">
        <v>21</v>
      </c>
      <c r="H93" s="15" t="s">
        <v>21</v>
      </c>
      <c r="I93" s="15" t="s">
        <v>21</v>
      </c>
      <c r="J93" s="15" t="s">
        <v>21</v>
      </c>
      <c r="K93" s="15" t="s">
        <v>21</v>
      </c>
      <c r="L93" s="15" t="s">
        <v>21</v>
      </c>
      <c r="M93" s="15" t="s">
        <v>21</v>
      </c>
      <c r="N93" s="15" t="s">
        <v>21</v>
      </c>
      <c r="O93" s="13" t="s">
        <v>180</v>
      </c>
    </row>
    <row r="94" spans="1:99" ht="14" x14ac:dyDescent="0.15">
      <c r="B94" s="53"/>
      <c r="C94" s="14" t="s">
        <v>21</v>
      </c>
      <c r="D94" s="14" t="s">
        <v>21</v>
      </c>
      <c r="E94" s="14" t="s">
        <v>21</v>
      </c>
      <c r="F94" s="14" t="s">
        <v>21</v>
      </c>
      <c r="G94" s="14" t="s">
        <v>21</v>
      </c>
      <c r="H94" s="14" t="s">
        <v>21</v>
      </c>
      <c r="I94" s="14" t="s">
        <v>21</v>
      </c>
      <c r="J94" s="14" t="s">
        <v>21</v>
      </c>
      <c r="K94" s="14" t="s">
        <v>21</v>
      </c>
      <c r="L94" s="14" t="s">
        <v>21</v>
      </c>
      <c r="M94" s="14" t="s">
        <v>21</v>
      </c>
      <c r="N94" s="14" t="s">
        <v>21</v>
      </c>
      <c r="O94" s="13" t="s">
        <v>179</v>
      </c>
    </row>
    <row r="95" spans="1:99" ht="14" x14ac:dyDescent="0.15">
      <c r="B95" s="51" t="s">
        <v>31</v>
      </c>
      <c r="C95" s="16" t="s">
        <v>21</v>
      </c>
      <c r="D95" s="16" t="s">
        <v>21</v>
      </c>
      <c r="E95" s="16" t="s">
        <v>21</v>
      </c>
      <c r="F95" s="16" t="s">
        <v>21</v>
      </c>
      <c r="G95" s="16" t="s">
        <v>21</v>
      </c>
      <c r="H95" s="16" t="s">
        <v>21</v>
      </c>
      <c r="I95" s="16" t="s">
        <v>21</v>
      </c>
      <c r="J95" s="16" t="s">
        <v>21</v>
      </c>
      <c r="K95" s="16" t="s">
        <v>21</v>
      </c>
      <c r="L95" s="16" t="s">
        <v>21</v>
      </c>
      <c r="M95" s="16" t="s">
        <v>21</v>
      </c>
      <c r="N95" s="16" t="s">
        <v>21</v>
      </c>
      <c r="O95" s="13" t="s">
        <v>182</v>
      </c>
    </row>
    <row r="96" spans="1:99" ht="24" x14ac:dyDescent="0.15">
      <c r="B96" s="52"/>
      <c r="C96" s="15" t="s">
        <v>21</v>
      </c>
      <c r="D96" s="15" t="s">
        <v>21</v>
      </c>
      <c r="E96" s="15" t="s">
        <v>21</v>
      </c>
      <c r="F96" s="15" t="s">
        <v>21</v>
      </c>
      <c r="G96" s="15" t="s">
        <v>21</v>
      </c>
      <c r="H96" s="15" t="s">
        <v>21</v>
      </c>
      <c r="I96" s="15" t="s">
        <v>21</v>
      </c>
      <c r="J96" s="15" t="s">
        <v>21</v>
      </c>
      <c r="K96" s="15" t="s">
        <v>21</v>
      </c>
      <c r="L96" s="15" t="s">
        <v>21</v>
      </c>
      <c r="M96" s="15" t="s">
        <v>21</v>
      </c>
      <c r="N96" s="15" t="s">
        <v>21</v>
      </c>
      <c r="O96" s="13" t="s">
        <v>181</v>
      </c>
    </row>
    <row r="97" spans="2:15" ht="24" x14ac:dyDescent="0.15">
      <c r="B97" s="52"/>
      <c r="C97" s="15" t="s">
        <v>21</v>
      </c>
      <c r="D97" s="15" t="s">
        <v>21</v>
      </c>
      <c r="E97" s="15" t="s">
        <v>21</v>
      </c>
      <c r="F97" s="15" t="s">
        <v>21</v>
      </c>
      <c r="G97" s="15" t="s">
        <v>21</v>
      </c>
      <c r="H97" s="15" t="s">
        <v>21</v>
      </c>
      <c r="I97" s="15" t="s">
        <v>21</v>
      </c>
      <c r="J97" s="15" t="s">
        <v>21</v>
      </c>
      <c r="K97" s="15" t="s">
        <v>21</v>
      </c>
      <c r="L97" s="15" t="s">
        <v>21</v>
      </c>
      <c r="M97" s="15" t="s">
        <v>21</v>
      </c>
      <c r="N97" s="15" t="s">
        <v>21</v>
      </c>
      <c r="O97" s="13" t="s">
        <v>180</v>
      </c>
    </row>
    <row r="98" spans="2:15" ht="14" x14ac:dyDescent="0.15">
      <c r="B98" s="53"/>
      <c r="C98" s="14" t="s">
        <v>21</v>
      </c>
      <c r="D98" s="14" t="s">
        <v>21</v>
      </c>
      <c r="E98" s="14" t="s">
        <v>21</v>
      </c>
      <c r="F98" s="14" t="s">
        <v>21</v>
      </c>
      <c r="G98" s="14" t="s">
        <v>21</v>
      </c>
      <c r="H98" s="14" t="s">
        <v>21</v>
      </c>
      <c r="I98" s="14" t="s">
        <v>21</v>
      </c>
      <c r="J98" s="14" t="s">
        <v>21</v>
      </c>
      <c r="K98" s="14" t="s">
        <v>21</v>
      </c>
      <c r="L98" s="14" t="s">
        <v>21</v>
      </c>
      <c r="M98" s="14" t="s">
        <v>21</v>
      </c>
      <c r="N98" s="14" t="s">
        <v>21</v>
      </c>
      <c r="O98" s="13" t="s">
        <v>179</v>
      </c>
    </row>
    <row r="99" spans="2:15" ht="14" x14ac:dyDescent="0.15">
      <c r="B99" s="51" t="s">
        <v>30</v>
      </c>
      <c r="C99" s="16" t="s">
        <v>21</v>
      </c>
      <c r="D99" s="16" t="s">
        <v>21</v>
      </c>
      <c r="E99" s="16" t="s">
        <v>21</v>
      </c>
      <c r="F99" s="16" t="s">
        <v>21</v>
      </c>
      <c r="G99" s="16" t="s">
        <v>21</v>
      </c>
      <c r="H99" s="16" t="s">
        <v>21</v>
      </c>
      <c r="I99" s="16" t="s">
        <v>21</v>
      </c>
      <c r="J99" s="16" t="s">
        <v>21</v>
      </c>
      <c r="K99" s="16" t="s">
        <v>21</v>
      </c>
      <c r="L99" s="16" t="s">
        <v>21</v>
      </c>
      <c r="M99" s="16" t="s">
        <v>21</v>
      </c>
      <c r="N99" s="16" t="s">
        <v>21</v>
      </c>
      <c r="O99" s="13" t="s">
        <v>182</v>
      </c>
    </row>
    <row r="100" spans="2:15" ht="24" x14ac:dyDescent="0.15">
      <c r="B100" s="52"/>
      <c r="C100" s="15" t="s">
        <v>21</v>
      </c>
      <c r="D100" s="15" t="s">
        <v>21</v>
      </c>
      <c r="E100" s="15" t="s">
        <v>21</v>
      </c>
      <c r="F100" s="15" t="s">
        <v>21</v>
      </c>
      <c r="G100" s="15" t="s">
        <v>21</v>
      </c>
      <c r="H100" s="15" t="s">
        <v>21</v>
      </c>
      <c r="I100" s="15" t="s">
        <v>21</v>
      </c>
      <c r="J100" s="15" t="s">
        <v>21</v>
      </c>
      <c r="K100" s="15" t="s">
        <v>21</v>
      </c>
      <c r="L100" s="15" t="s">
        <v>21</v>
      </c>
      <c r="M100" s="15" t="s">
        <v>21</v>
      </c>
      <c r="N100" s="15" t="s">
        <v>21</v>
      </c>
      <c r="O100" s="13" t="s">
        <v>181</v>
      </c>
    </row>
    <row r="101" spans="2:15" ht="24" x14ac:dyDescent="0.15">
      <c r="B101" s="52"/>
      <c r="C101" s="15" t="s">
        <v>21</v>
      </c>
      <c r="D101" s="15" t="s">
        <v>21</v>
      </c>
      <c r="E101" s="15" t="s">
        <v>21</v>
      </c>
      <c r="F101" s="15" t="s">
        <v>21</v>
      </c>
      <c r="G101" s="15" t="s">
        <v>21</v>
      </c>
      <c r="H101" s="15" t="s">
        <v>21</v>
      </c>
      <c r="I101" s="15" t="s">
        <v>21</v>
      </c>
      <c r="J101" s="15" t="s">
        <v>21</v>
      </c>
      <c r="K101" s="15" t="s">
        <v>21</v>
      </c>
      <c r="L101" s="15" t="s">
        <v>21</v>
      </c>
      <c r="M101" s="15" t="s">
        <v>21</v>
      </c>
      <c r="N101" s="15" t="s">
        <v>21</v>
      </c>
      <c r="O101" s="13" t="s">
        <v>180</v>
      </c>
    </row>
    <row r="102" spans="2:15" ht="14" x14ac:dyDescent="0.15">
      <c r="B102" s="53"/>
      <c r="C102" s="14" t="s">
        <v>21</v>
      </c>
      <c r="D102" s="14" t="s">
        <v>21</v>
      </c>
      <c r="E102" s="14" t="s">
        <v>21</v>
      </c>
      <c r="F102" s="14" t="s">
        <v>21</v>
      </c>
      <c r="G102" s="14" t="s">
        <v>21</v>
      </c>
      <c r="H102" s="14" t="s">
        <v>21</v>
      </c>
      <c r="I102" s="14" t="s">
        <v>21</v>
      </c>
      <c r="J102" s="14" t="s">
        <v>21</v>
      </c>
      <c r="K102" s="14" t="s">
        <v>21</v>
      </c>
      <c r="L102" s="14" t="s">
        <v>21</v>
      </c>
      <c r="M102" s="14" t="s">
        <v>21</v>
      </c>
      <c r="N102" s="14" t="s">
        <v>21</v>
      </c>
      <c r="O102" s="13" t="s">
        <v>179</v>
      </c>
    </row>
    <row r="103" spans="2:15" ht="14" x14ac:dyDescent="0.15">
      <c r="B103" s="51" t="s">
        <v>29</v>
      </c>
      <c r="C103" s="16" t="s">
        <v>21</v>
      </c>
      <c r="D103" s="16" t="s">
        <v>21</v>
      </c>
      <c r="E103" s="16" t="s">
        <v>21</v>
      </c>
      <c r="F103" s="16" t="s">
        <v>21</v>
      </c>
      <c r="G103" s="16" t="s">
        <v>21</v>
      </c>
      <c r="H103" s="16" t="s">
        <v>21</v>
      </c>
      <c r="I103" s="16" t="s">
        <v>21</v>
      </c>
      <c r="J103" s="16" t="s">
        <v>21</v>
      </c>
      <c r="K103" s="16" t="s">
        <v>21</v>
      </c>
      <c r="L103" s="16" t="s">
        <v>21</v>
      </c>
      <c r="M103" s="16" t="s">
        <v>21</v>
      </c>
      <c r="N103" s="16" t="s">
        <v>21</v>
      </c>
      <c r="O103" s="13" t="s">
        <v>182</v>
      </c>
    </row>
    <row r="104" spans="2:15" ht="24" x14ac:dyDescent="0.15">
      <c r="B104" s="52"/>
      <c r="C104" s="15" t="s">
        <v>21</v>
      </c>
      <c r="D104" s="15" t="s">
        <v>21</v>
      </c>
      <c r="E104" s="15" t="s">
        <v>21</v>
      </c>
      <c r="F104" s="15" t="s">
        <v>21</v>
      </c>
      <c r="G104" s="15" t="s">
        <v>21</v>
      </c>
      <c r="H104" s="15" t="s">
        <v>21</v>
      </c>
      <c r="I104" s="15" t="s">
        <v>21</v>
      </c>
      <c r="J104" s="15" t="s">
        <v>21</v>
      </c>
      <c r="K104" s="15" t="s">
        <v>21</v>
      </c>
      <c r="L104" s="15" t="s">
        <v>21</v>
      </c>
      <c r="M104" s="15" t="s">
        <v>21</v>
      </c>
      <c r="N104" s="15" t="s">
        <v>21</v>
      </c>
      <c r="O104" s="13" t="s">
        <v>181</v>
      </c>
    </row>
    <row r="105" spans="2:15" ht="24" x14ac:dyDescent="0.15">
      <c r="B105" s="52"/>
      <c r="C105" s="15" t="s">
        <v>21</v>
      </c>
      <c r="D105" s="15" t="s">
        <v>21</v>
      </c>
      <c r="E105" s="15" t="s">
        <v>21</v>
      </c>
      <c r="F105" s="15" t="s">
        <v>21</v>
      </c>
      <c r="G105" s="15" t="s">
        <v>21</v>
      </c>
      <c r="H105" s="15" t="s">
        <v>21</v>
      </c>
      <c r="I105" s="15" t="s">
        <v>21</v>
      </c>
      <c r="J105" s="15" t="s">
        <v>21</v>
      </c>
      <c r="K105" s="15" t="s">
        <v>21</v>
      </c>
      <c r="L105" s="15" t="s">
        <v>21</v>
      </c>
      <c r="M105" s="15" t="s">
        <v>21</v>
      </c>
      <c r="N105" s="15" t="s">
        <v>21</v>
      </c>
      <c r="O105" s="13" t="s">
        <v>180</v>
      </c>
    </row>
    <row r="106" spans="2:15" ht="14" x14ac:dyDescent="0.15">
      <c r="B106" s="53"/>
      <c r="C106" s="14" t="s">
        <v>21</v>
      </c>
      <c r="D106" s="14" t="s">
        <v>21</v>
      </c>
      <c r="E106" s="14" t="s">
        <v>21</v>
      </c>
      <c r="F106" s="14" t="s">
        <v>21</v>
      </c>
      <c r="G106" s="14" t="s">
        <v>21</v>
      </c>
      <c r="H106" s="14" t="s">
        <v>21</v>
      </c>
      <c r="I106" s="14" t="s">
        <v>21</v>
      </c>
      <c r="J106" s="14" t="s">
        <v>21</v>
      </c>
      <c r="K106" s="14" t="s">
        <v>21</v>
      </c>
      <c r="L106" s="14" t="s">
        <v>21</v>
      </c>
      <c r="M106" s="14" t="s">
        <v>21</v>
      </c>
      <c r="N106" s="14" t="s">
        <v>21</v>
      </c>
      <c r="O106" s="13" t="s">
        <v>179</v>
      </c>
    </row>
    <row r="107" spans="2:15" ht="14" x14ac:dyDescent="0.15">
      <c r="B107" s="51" t="s">
        <v>28</v>
      </c>
      <c r="C107" s="16" t="s">
        <v>21</v>
      </c>
      <c r="D107" s="16" t="s">
        <v>21</v>
      </c>
      <c r="E107" s="16" t="s">
        <v>21</v>
      </c>
      <c r="F107" s="16" t="s">
        <v>21</v>
      </c>
      <c r="G107" s="16" t="s">
        <v>21</v>
      </c>
      <c r="H107" s="16" t="s">
        <v>21</v>
      </c>
      <c r="I107" s="16" t="s">
        <v>21</v>
      </c>
      <c r="J107" s="16" t="s">
        <v>21</v>
      </c>
      <c r="K107" s="16" t="s">
        <v>21</v>
      </c>
      <c r="L107" s="16" t="s">
        <v>21</v>
      </c>
      <c r="M107" s="16" t="s">
        <v>21</v>
      </c>
      <c r="N107" s="16" t="s">
        <v>21</v>
      </c>
      <c r="O107" s="13" t="s">
        <v>182</v>
      </c>
    </row>
    <row r="108" spans="2:15" ht="24" x14ac:dyDescent="0.15">
      <c r="B108" s="52"/>
      <c r="C108" s="15" t="s">
        <v>21</v>
      </c>
      <c r="D108" s="15" t="s">
        <v>21</v>
      </c>
      <c r="E108" s="15" t="s">
        <v>21</v>
      </c>
      <c r="F108" s="15" t="s">
        <v>21</v>
      </c>
      <c r="G108" s="15" t="s">
        <v>21</v>
      </c>
      <c r="H108" s="15" t="s">
        <v>21</v>
      </c>
      <c r="I108" s="15" t="s">
        <v>21</v>
      </c>
      <c r="J108" s="15" t="s">
        <v>21</v>
      </c>
      <c r="K108" s="15" t="s">
        <v>21</v>
      </c>
      <c r="L108" s="15" t="s">
        <v>21</v>
      </c>
      <c r="M108" s="15" t="s">
        <v>21</v>
      </c>
      <c r="N108" s="15" t="s">
        <v>21</v>
      </c>
      <c r="O108" s="13" t="s">
        <v>181</v>
      </c>
    </row>
    <row r="109" spans="2:15" ht="24" x14ac:dyDescent="0.15">
      <c r="B109" s="52"/>
      <c r="C109" s="15" t="s">
        <v>21</v>
      </c>
      <c r="D109" s="15" t="s">
        <v>21</v>
      </c>
      <c r="E109" s="15" t="s">
        <v>21</v>
      </c>
      <c r="F109" s="15" t="s">
        <v>21</v>
      </c>
      <c r="G109" s="15" t="s">
        <v>21</v>
      </c>
      <c r="H109" s="15" t="s">
        <v>21</v>
      </c>
      <c r="I109" s="15" t="s">
        <v>21</v>
      </c>
      <c r="J109" s="15" t="s">
        <v>21</v>
      </c>
      <c r="K109" s="15" t="s">
        <v>21</v>
      </c>
      <c r="L109" s="15" t="s">
        <v>21</v>
      </c>
      <c r="M109" s="15" t="s">
        <v>21</v>
      </c>
      <c r="N109" s="15" t="s">
        <v>21</v>
      </c>
      <c r="O109" s="13" t="s">
        <v>180</v>
      </c>
    </row>
    <row r="110" spans="2:15" ht="14" x14ac:dyDescent="0.15">
      <c r="B110" s="53"/>
      <c r="C110" s="14" t="s">
        <v>21</v>
      </c>
      <c r="D110" s="14" t="s">
        <v>21</v>
      </c>
      <c r="E110" s="14" t="s">
        <v>21</v>
      </c>
      <c r="F110" s="14" t="s">
        <v>21</v>
      </c>
      <c r="G110" s="14" t="s">
        <v>21</v>
      </c>
      <c r="H110" s="14" t="s">
        <v>21</v>
      </c>
      <c r="I110" s="14" t="s">
        <v>21</v>
      </c>
      <c r="J110" s="14" t="s">
        <v>21</v>
      </c>
      <c r="K110" s="14" t="s">
        <v>21</v>
      </c>
      <c r="L110" s="14" t="s">
        <v>21</v>
      </c>
      <c r="M110" s="14" t="s">
        <v>21</v>
      </c>
      <c r="N110" s="14" t="s">
        <v>21</v>
      </c>
      <c r="O110" s="13" t="s">
        <v>179</v>
      </c>
    </row>
    <row r="111" spans="2:15" ht="14" x14ac:dyDescent="0.15">
      <c r="B111" s="51" t="s">
        <v>27</v>
      </c>
      <c r="C111" s="16">
        <v>-987.48</v>
      </c>
      <c r="D111" s="16">
        <v>-1047.1199999999999</v>
      </c>
      <c r="E111" s="16">
        <v>-392.76</v>
      </c>
      <c r="F111" s="16">
        <v>-418.44</v>
      </c>
      <c r="G111" s="16" t="s">
        <v>21</v>
      </c>
      <c r="H111" s="16" t="s">
        <v>21</v>
      </c>
      <c r="I111" s="16" t="s">
        <v>21</v>
      </c>
      <c r="J111" s="16" t="s">
        <v>21</v>
      </c>
      <c r="K111" s="16" t="s">
        <v>21</v>
      </c>
      <c r="L111" s="16" t="s">
        <v>21</v>
      </c>
      <c r="M111" s="16" t="s">
        <v>21</v>
      </c>
      <c r="N111" s="16" t="s">
        <v>21</v>
      </c>
      <c r="O111" s="13" t="s">
        <v>182</v>
      </c>
    </row>
    <row r="112" spans="2:15" ht="24" x14ac:dyDescent="0.15">
      <c r="B112" s="52"/>
      <c r="C112" s="15">
        <v>0.998</v>
      </c>
      <c r="D112" s="15">
        <v>0.998</v>
      </c>
      <c r="E112" s="15">
        <v>1</v>
      </c>
      <c r="F112" s="15">
        <v>1</v>
      </c>
      <c r="G112" s="15" t="s">
        <v>21</v>
      </c>
      <c r="H112" s="15" t="s">
        <v>21</v>
      </c>
      <c r="I112" s="15" t="s">
        <v>21</v>
      </c>
      <c r="J112" s="15" t="s">
        <v>21</v>
      </c>
      <c r="K112" s="15" t="s">
        <v>21</v>
      </c>
      <c r="L112" s="15" t="s">
        <v>21</v>
      </c>
      <c r="M112" s="15" t="s">
        <v>21</v>
      </c>
      <c r="N112" s="15" t="s">
        <v>21</v>
      </c>
      <c r="O112" s="13" t="s">
        <v>181</v>
      </c>
    </row>
    <row r="113" spans="2:15" ht="24" x14ac:dyDescent="0.15">
      <c r="B113" s="52"/>
      <c r="C113" s="18">
        <v>1.1574074074074073E-4</v>
      </c>
      <c r="D113" s="18">
        <v>1.1574074074074073E-4</v>
      </c>
      <c r="E113" s="18">
        <v>4.0509259259259258E-4</v>
      </c>
      <c r="F113" s="18">
        <v>2.8935185185185189E-4</v>
      </c>
      <c r="G113" s="15" t="s">
        <v>21</v>
      </c>
      <c r="H113" s="15" t="s">
        <v>21</v>
      </c>
      <c r="I113" s="15" t="s">
        <v>21</v>
      </c>
      <c r="J113" s="15" t="s">
        <v>21</v>
      </c>
      <c r="K113" s="15" t="s">
        <v>21</v>
      </c>
      <c r="L113" s="15" t="s">
        <v>21</v>
      </c>
      <c r="M113" s="15" t="s">
        <v>21</v>
      </c>
      <c r="N113" s="15" t="s">
        <v>21</v>
      </c>
      <c r="O113" s="13" t="s">
        <v>180</v>
      </c>
    </row>
    <row r="114" spans="2:15" ht="14" x14ac:dyDescent="0.15">
      <c r="B114" s="53"/>
      <c r="C114" s="14" t="s">
        <v>21</v>
      </c>
      <c r="D114" s="14" t="s">
        <v>21</v>
      </c>
      <c r="E114" s="17">
        <v>1.1574074074074073E-5</v>
      </c>
      <c r="F114" s="17">
        <v>2.3148148148148147E-5</v>
      </c>
      <c r="G114" s="14" t="s">
        <v>21</v>
      </c>
      <c r="H114" s="14" t="s">
        <v>21</v>
      </c>
      <c r="I114" s="14" t="s">
        <v>21</v>
      </c>
      <c r="J114" s="14" t="s">
        <v>21</v>
      </c>
      <c r="K114" s="14" t="s">
        <v>21</v>
      </c>
      <c r="L114" s="14" t="s">
        <v>21</v>
      </c>
      <c r="M114" s="14" t="s">
        <v>21</v>
      </c>
      <c r="N114" s="14" t="s">
        <v>21</v>
      </c>
      <c r="O114" s="13" t="s">
        <v>179</v>
      </c>
    </row>
    <row r="115" spans="2:15" ht="14" x14ac:dyDescent="0.15">
      <c r="B115" s="51" t="s">
        <v>26</v>
      </c>
      <c r="C115" s="16" t="s">
        <v>21</v>
      </c>
      <c r="D115" s="16" t="s">
        <v>21</v>
      </c>
      <c r="E115" s="16" t="s">
        <v>21</v>
      </c>
      <c r="F115" s="16" t="s">
        <v>21</v>
      </c>
      <c r="G115" s="16" t="s">
        <v>21</v>
      </c>
      <c r="H115" s="16" t="s">
        <v>21</v>
      </c>
      <c r="I115" s="16" t="s">
        <v>21</v>
      </c>
      <c r="J115" s="16" t="s">
        <v>21</v>
      </c>
      <c r="K115" s="16" t="s">
        <v>21</v>
      </c>
      <c r="L115" s="16" t="s">
        <v>21</v>
      </c>
      <c r="M115" s="16" t="s">
        <v>21</v>
      </c>
      <c r="N115" s="16" t="s">
        <v>21</v>
      </c>
      <c r="O115" s="13" t="s">
        <v>182</v>
      </c>
    </row>
    <row r="116" spans="2:15" ht="24" x14ac:dyDescent="0.15">
      <c r="B116" s="52"/>
      <c r="C116" s="15" t="s">
        <v>21</v>
      </c>
      <c r="D116" s="15" t="s">
        <v>21</v>
      </c>
      <c r="E116" s="15" t="s">
        <v>21</v>
      </c>
      <c r="F116" s="15" t="s">
        <v>21</v>
      </c>
      <c r="G116" s="15" t="s">
        <v>21</v>
      </c>
      <c r="H116" s="15" t="s">
        <v>21</v>
      </c>
      <c r="I116" s="15" t="s">
        <v>21</v>
      </c>
      <c r="J116" s="15" t="s">
        <v>21</v>
      </c>
      <c r="K116" s="15" t="s">
        <v>21</v>
      </c>
      <c r="L116" s="15" t="s">
        <v>21</v>
      </c>
      <c r="M116" s="15" t="s">
        <v>21</v>
      </c>
      <c r="N116" s="15" t="s">
        <v>21</v>
      </c>
      <c r="O116" s="13" t="s">
        <v>181</v>
      </c>
    </row>
    <row r="117" spans="2:15" ht="24" x14ac:dyDescent="0.15">
      <c r="B117" s="52"/>
      <c r="C117" s="15" t="s">
        <v>21</v>
      </c>
      <c r="D117" s="15" t="s">
        <v>21</v>
      </c>
      <c r="E117" s="15" t="s">
        <v>21</v>
      </c>
      <c r="F117" s="15" t="s">
        <v>21</v>
      </c>
      <c r="G117" s="15" t="s">
        <v>21</v>
      </c>
      <c r="H117" s="15" t="s">
        <v>21</v>
      </c>
      <c r="I117" s="15" t="s">
        <v>21</v>
      </c>
      <c r="J117" s="15" t="s">
        <v>21</v>
      </c>
      <c r="K117" s="15" t="s">
        <v>21</v>
      </c>
      <c r="L117" s="15" t="s">
        <v>21</v>
      </c>
      <c r="M117" s="15" t="s">
        <v>21</v>
      </c>
      <c r="N117" s="15" t="s">
        <v>21</v>
      </c>
      <c r="O117" s="13" t="s">
        <v>180</v>
      </c>
    </row>
    <row r="118" spans="2:15" ht="14" x14ac:dyDescent="0.15">
      <c r="B118" s="53"/>
      <c r="C118" s="14" t="s">
        <v>21</v>
      </c>
      <c r="D118" s="14" t="s">
        <v>21</v>
      </c>
      <c r="E118" s="14" t="s">
        <v>21</v>
      </c>
      <c r="F118" s="14" t="s">
        <v>21</v>
      </c>
      <c r="G118" s="14" t="s">
        <v>21</v>
      </c>
      <c r="H118" s="14" t="s">
        <v>21</v>
      </c>
      <c r="I118" s="14" t="s">
        <v>21</v>
      </c>
      <c r="J118" s="14" t="s">
        <v>21</v>
      </c>
      <c r="K118" s="14" t="s">
        <v>21</v>
      </c>
      <c r="L118" s="14" t="s">
        <v>21</v>
      </c>
      <c r="M118" s="14" t="s">
        <v>21</v>
      </c>
      <c r="N118" s="14" t="s">
        <v>21</v>
      </c>
      <c r="O118" s="13" t="s">
        <v>179</v>
      </c>
    </row>
    <row r="119" spans="2:15" ht="14" x14ac:dyDescent="0.15">
      <c r="B119" s="51" t="s">
        <v>25</v>
      </c>
      <c r="C119" s="16" t="s">
        <v>21</v>
      </c>
      <c r="D119" s="16" t="s">
        <v>21</v>
      </c>
      <c r="E119" s="16" t="s">
        <v>21</v>
      </c>
      <c r="F119" s="16" t="s">
        <v>21</v>
      </c>
      <c r="G119" s="16" t="s">
        <v>21</v>
      </c>
      <c r="H119" s="16" t="s">
        <v>21</v>
      </c>
      <c r="I119" s="16" t="s">
        <v>21</v>
      </c>
      <c r="J119" s="16" t="s">
        <v>21</v>
      </c>
      <c r="K119" s="16" t="s">
        <v>21</v>
      </c>
      <c r="L119" s="16" t="s">
        <v>21</v>
      </c>
      <c r="M119" s="16" t="s">
        <v>21</v>
      </c>
      <c r="N119" s="16" t="s">
        <v>21</v>
      </c>
      <c r="O119" s="13" t="s">
        <v>182</v>
      </c>
    </row>
    <row r="120" spans="2:15" ht="24" x14ac:dyDescent="0.15">
      <c r="B120" s="52"/>
      <c r="C120" s="15" t="s">
        <v>21</v>
      </c>
      <c r="D120" s="15" t="s">
        <v>21</v>
      </c>
      <c r="E120" s="15" t="s">
        <v>21</v>
      </c>
      <c r="F120" s="15" t="s">
        <v>21</v>
      </c>
      <c r="G120" s="15" t="s">
        <v>21</v>
      </c>
      <c r="H120" s="15" t="s">
        <v>21</v>
      </c>
      <c r="I120" s="15" t="s">
        <v>21</v>
      </c>
      <c r="J120" s="15" t="s">
        <v>21</v>
      </c>
      <c r="K120" s="15" t="s">
        <v>21</v>
      </c>
      <c r="L120" s="15" t="s">
        <v>21</v>
      </c>
      <c r="M120" s="15" t="s">
        <v>21</v>
      </c>
      <c r="N120" s="15" t="s">
        <v>21</v>
      </c>
      <c r="O120" s="13" t="s">
        <v>181</v>
      </c>
    </row>
    <row r="121" spans="2:15" ht="24" x14ac:dyDescent="0.15">
      <c r="B121" s="52"/>
      <c r="C121" s="15" t="s">
        <v>21</v>
      </c>
      <c r="D121" s="15" t="s">
        <v>21</v>
      </c>
      <c r="E121" s="15" t="s">
        <v>21</v>
      </c>
      <c r="F121" s="15" t="s">
        <v>21</v>
      </c>
      <c r="G121" s="15" t="s">
        <v>21</v>
      </c>
      <c r="H121" s="15" t="s">
        <v>21</v>
      </c>
      <c r="I121" s="15" t="s">
        <v>21</v>
      </c>
      <c r="J121" s="15" t="s">
        <v>21</v>
      </c>
      <c r="K121" s="15" t="s">
        <v>21</v>
      </c>
      <c r="L121" s="15" t="s">
        <v>21</v>
      </c>
      <c r="M121" s="15" t="s">
        <v>21</v>
      </c>
      <c r="N121" s="15" t="s">
        <v>21</v>
      </c>
      <c r="O121" s="13" t="s">
        <v>180</v>
      </c>
    </row>
    <row r="122" spans="2:15" ht="14" x14ac:dyDescent="0.15">
      <c r="B122" s="53"/>
      <c r="C122" s="14" t="s">
        <v>21</v>
      </c>
      <c r="D122" s="14" t="s">
        <v>21</v>
      </c>
      <c r="E122" s="14" t="s">
        <v>21</v>
      </c>
      <c r="F122" s="14" t="s">
        <v>21</v>
      </c>
      <c r="G122" s="14" t="s">
        <v>21</v>
      </c>
      <c r="H122" s="14" t="s">
        <v>21</v>
      </c>
      <c r="I122" s="14" t="s">
        <v>21</v>
      </c>
      <c r="J122" s="14" t="s">
        <v>21</v>
      </c>
      <c r="K122" s="14" t="s">
        <v>21</v>
      </c>
      <c r="L122" s="14" t="s">
        <v>21</v>
      </c>
      <c r="M122" s="14" t="s">
        <v>21</v>
      </c>
      <c r="N122" s="14" t="s">
        <v>21</v>
      </c>
      <c r="O122" s="13" t="s">
        <v>179</v>
      </c>
    </row>
  </sheetData>
  <mergeCells count="10">
    <mergeCell ref="BL25:BM25"/>
    <mergeCell ref="BN25:BO25"/>
    <mergeCell ref="B115:B118"/>
    <mergeCell ref="B119:B122"/>
    <mergeCell ref="B91:B94"/>
    <mergeCell ref="B95:B98"/>
    <mergeCell ref="B99:B102"/>
    <mergeCell ref="B103:B106"/>
    <mergeCell ref="B107:B110"/>
    <mergeCell ref="B111:B114"/>
  </mergeCells>
  <pageMargins left="0.78740157499999996" right="0.78740157499999996" top="0.984251969" bottom="0.984251969" header="0.5" footer="0.5"/>
  <pageSetup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04967-1F54-BC41-9DFA-D194A248F7E4}">
  <dimension ref="A2:CU122"/>
  <sheetViews>
    <sheetView topLeftCell="BD16" workbookViewId="0">
      <selection activeCell="BS23" sqref="BS23"/>
    </sheetView>
  </sheetViews>
  <sheetFormatPr baseColWidth="10" defaultColWidth="9.1640625" defaultRowHeight="13" x14ac:dyDescent="0.15"/>
  <cols>
    <col min="1" max="1" width="20.6640625" style="27" customWidth="1"/>
    <col min="2" max="2" width="12.6640625" style="27" customWidth="1"/>
    <col min="3" max="16384" width="9.1640625" style="27"/>
  </cols>
  <sheetData>
    <row r="2" spans="1:2" x14ac:dyDescent="0.15">
      <c r="A2" s="27" t="s">
        <v>152</v>
      </c>
      <c r="B2" s="27" t="s">
        <v>151</v>
      </c>
    </row>
    <row r="4" spans="1:2" x14ac:dyDescent="0.15">
      <c r="A4" s="27" t="s">
        <v>150</v>
      </c>
    </row>
    <row r="5" spans="1:2" x14ac:dyDescent="0.15">
      <c r="A5" s="27" t="s">
        <v>149</v>
      </c>
    </row>
    <row r="6" spans="1:2" x14ac:dyDescent="0.15">
      <c r="A6" s="27" t="s">
        <v>148</v>
      </c>
      <c r="B6" s="27" t="s">
        <v>147</v>
      </c>
    </row>
    <row r="7" spans="1:2" x14ac:dyDescent="0.15">
      <c r="A7" s="27" t="s">
        <v>146</v>
      </c>
      <c r="B7" s="41">
        <v>44147</v>
      </c>
    </row>
    <row r="8" spans="1:2" x14ac:dyDescent="0.15">
      <c r="A8" s="27" t="s">
        <v>127</v>
      </c>
      <c r="B8" s="40">
        <v>0.84021990740740737</v>
      </c>
    </row>
    <row r="9" spans="1:2" x14ac:dyDescent="0.15">
      <c r="A9" s="27" t="s">
        <v>145</v>
      </c>
      <c r="B9" s="27" t="s">
        <v>144</v>
      </c>
    </row>
    <row r="10" spans="1:2" x14ac:dyDescent="0.15">
      <c r="A10" s="27" t="s">
        <v>143</v>
      </c>
      <c r="B10" s="27" t="s">
        <v>142</v>
      </c>
    </row>
    <row r="11" spans="1:2" x14ac:dyDescent="0.15">
      <c r="A11" s="27" t="s">
        <v>141</v>
      </c>
      <c r="B11" s="27" t="s">
        <v>140</v>
      </c>
    </row>
    <row r="13" spans="1:2" ht="14" x14ac:dyDescent="0.15">
      <c r="A13" s="37" t="s">
        <v>139</v>
      </c>
      <c r="B13" s="36"/>
    </row>
    <row r="14" spans="1:2" x14ac:dyDescent="0.15">
      <c r="A14" s="27" t="s">
        <v>138</v>
      </c>
      <c r="B14" s="27" t="s">
        <v>158</v>
      </c>
    </row>
    <row r="15" spans="1:2" x14ac:dyDescent="0.15">
      <c r="A15" s="27" t="s">
        <v>136</v>
      </c>
    </row>
    <row r="16" spans="1:2" x14ac:dyDescent="0.15">
      <c r="A16" s="27" t="s">
        <v>135</v>
      </c>
      <c r="B16" s="27" t="s">
        <v>185</v>
      </c>
    </row>
    <row r="17" spans="1:99" x14ac:dyDescent="0.15">
      <c r="A17" s="27" t="s">
        <v>133</v>
      </c>
      <c r="B17" s="27" t="s">
        <v>132</v>
      </c>
    </row>
    <row r="18" spans="1:99" x14ac:dyDescent="0.15">
      <c r="B18" s="27" t="s">
        <v>202</v>
      </c>
    </row>
    <row r="19" spans="1:99" x14ac:dyDescent="0.15">
      <c r="B19" s="27" t="s">
        <v>183</v>
      </c>
    </row>
    <row r="20" spans="1:99" x14ac:dyDescent="0.15">
      <c r="B20" s="27" t="s">
        <v>129</v>
      </c>
    </row>
    <row r="21" spans="1:99" x14ac:dyDescent="0.15">
      <c r="A21" s="27" t="s">
        <v>128</v>
      </c>
    </row>
    <row r="22" spans="1:99" x14ac:dyDescent="0.15">
      <c r="BQ22" s="27">
        <f>BQ23*-1</f>
        <v>3.5333076923076924E-3</v>
      </c>
      <c r="BS22" s="27">
        <f>BS23*-1</f>
        <v>2.8611538461538466E-3</v>
      </c>
    </row>
    <row r="23" spans="1:99" x14ac:dyDescent="0.15">
      <c r="A23" s="37">
        <v>340</v>
      </c>
      <c r="B23" s="36"/>
      <c r="BQ23" s="27">
        <f>AVERAGE(BP24:BQ24)</f>
        <v>-3.5333076923076924E-3</v>
      </c>
      <c r="BS23" s="27">
        <f>AVERAGE(BR24:BS24)</f>
        <v>-2.8611538461538466E-3</v>
      </c>
    </row>
    <row r="24" spans="1:99" x14ac:dyDescent="0.15">
      <c r="BP24" s="27">
        <f>SLOPE(BP26:BP50,$BO$26:$BO$50)</f>
        <v>-3.3684615384615385E-3</v>
      </c>
      <c r="BQ24" s="27">
        <f>SLOPE(BQ26:BQ50,$BO$26:$BO$50)</f>
        <v>-3.6981538461538467E-3</v>
      </c>
      <c r="BR24" s="27">
        <f>SLOPE(BR26:BR50,$BO$26:$BO$50)</f>
        <v>-2.8418461538461544E-3</v>
      </c>
      <c r="BS24" s="27">
        <f>SLOPE(BS26:BS50,$BO$26:$BO$50)</f>
        <v>-2.8804615384615392E-3</v>
      </c>
    </row>
    <row r="25" spans="1:99" ht="14" x14ac:dyDescent="0.15">
      <c r="B25" s="34" t="s">
        <v>127</v>
      </c>
      <c r="C25" s="34" t="s">
        <v>178</v>
      </c>
      <c r="D25" s="34" t="s">
        <v>156</v>
      </c>
      <c r="E25" s="34" t="s">
        <v>155</v>
      </c>
      <c r="F25" s="34" t="s">
        <v>154</v>
      </c>
      <c r="G25" s="34" t="s">
        <v>153</v>
      </c>
      <c r="H25" s="34" t="s">
        <v>125</v>
      </c>
      <c r="I25" s="34" t="s">
        <v>124</v>
      </c>
      <c r="J25" s="34" t="s">
        <v>123</v>
      </c>
      <c r="K25" s="34" t="s">
        <v>122</v>
      </c>
      <c r="L25" s="34" t="s">
        <v>121</v>
      </c>
      <c r="M25" s="34" t="s">
        <v>120</v>
      </c>
      <c r="N25" s="34" t="s">
        <v>119</v>
      </c>
      <c r="O25" s="34" t="s">
        <v>118</v>
      </c>
      <c r="P25" s="34" t="s">
        <v>117</v>
      </c>
      <c r="Q25" s="34" t="s">
        <v>116</v>
      </c>
      <c r="R25" s="34" t="s">
        <v>115</v>
      </c>
      <c r="S25" s="34" t="s">
        <v>114</v>
      </c>
      <c r="T25" s="34" t="s">
        <v>113</v>
      </c>
      <c r="U25" s="34" t="s">
        <v>112</v>
      </c>
      <c r="V25" s="34" t="s">
        <v>111</v>
      </c>
      <c r="W25" s="34" t="s">
        <v>110</v>
      </c>
      <c r="X25" s="34" t="s">
        <v>109</v>
      </c>
      <c r="Y25" s="34" t="s">
        <v>108</v>
      </c>
      <c r="Z25" s="34" t="s">
        <v>107</v>
      </c>
      <c r="AA25" s="34" t="s">
        <v>106</v>
      </c>
      <c r="AB25" s="34" t="s">
        <v>105</v>
      </c>
      <c r="AC25" s="34" t="s">
        <v>104</v>
      </c>
      <c r="AD25" s="34" t="s">
        <v>103</v>
      </c>
      <c r="AE25" s="34" t="s">
        <v>102</v>
      </c>
      <c r="AF25" s="34" t="s">
        <v>101</v>
      </c>
      <c r="AG25" s="34" t="s">
        <v>100</v>
      </c>
      <c r="AH25" s="34" t="s">
        <v>99</v>
      </c>
      <c r="AI25" s="34" t="s">
        <v>98</v>
      </c>
      <c r="AJ25" s="34" t="s">
        <v>97</v>
      </c>
      <c r="AK25" s="34" t="s">
        <v>96</v>
      </c>
      <c r="AL25" s="34" t="s">
        <v>95</v>
      </c>
      <c r="AM25" s="34" t="s">
        <v>94</v>
      </c>
      <c r="AN25" s="34" t="s">
        <v>93</v>
      </c>
      <c r="AO25" s="34" t="s">
        <v>92</v>
      </c>
      <c r="AP25" s="34" t="s">
        <v>91</v>
      </c>
      <c r="AQ25" s="34" t="s">
        <v>90</v>
      </c>
      <c r="AR25" s="34" t="s">
        <v>89</v>
      </c>
      <c r="AS25" s="34" t="s">
        <v>88</v>
      </c>
      <c r="AT25" s="34" t="s">
        <v>87</v>
      </c>
      <c r="AU25" s="34" t="s">
        <v>86</v>
      </c>
      <c r="AV25" s="34" t="s">
        <v>85</v>
      </c>
      <c r="AW25" s="34" t="s">
        <v>84</v>
      </c>
      <c r="AX25" s="34" t="s">
        <v>83</v>
      </c>
      <c r="AY25" s="34" t="s">
        <v>82</v>
      </c>
      <c r="AZ25" s="34" t="s">
        <v>81</v>
      </c>
      <c r="BA25" s="34" t="s">
        <v>80</v>
      </c>
      <c r="BB25" s="34" t="s">
        <v>79</v>
      </c>
      <c r="BC25" s="34" t="s">
        <v>78</v>
      </c>
      <c r="BD25" s="34" t="s">
        <v>77</v>
      </c>
      <c r="BE25" s="34" t="s">
        <v>76</v>
      </c>
      <c r="BF25" s="34" t="s">
        <v>75</v>
      </c>
      <c r="BG25" s="34" t="s">
        <v>74</v>
      </c>
      <c r="BH25" s="34" t="s">
        <v>73</v>
      </c>
      <c r="BI25" s="34" t="s">
        <v>72</v>
      </c>
      <c r="BJ25" s="34" t="s">
        <v>71</v>
      </c>
      <c r="BK25" s="34" t="s">
        <v>70</v>
      </c>
      <c r="BL25" s="34" t="s">
        <v>69</v>
      </c>
      <c r="BM25" s="34" t="s">
        <v>68</v>
      </c>
      <c r="BN25" s="34" t="s">
        <v>67</v>
      </c>
      <c r="BO25" s="34" t="s">
        <v>66</v>
      </c>
      <c r="BP25" s="57" t="s">
        <v>6</v>
      </c>
      <c r="BQ25" s="58"/>
      <c r="BR25" s="57" t="s">
        <v>7</v>
      </c>
      <c r="BS25" s="58"/>
      <c r="BT25" s="34" t="s">
        <v>61</v>
      </c>
      <c r="BU25" s="34" t="s">
        <v>60</v>
      </c>
      <c r="BV25" s="34" t="s">
        <v>59</v>
      </c>
      <c r="BW25" s="34" t="s">
        <v>58</v>
      </c>
      <c r="BX25" s="34" t="s">
        <v>57</v>
      </c>
      <c r="BY25" s="34" t="s">
        <v>56</v>
      </c>
      <c r="BZ25" s="34" t="s">
        <v>55</v>
      </c>
      <c r="CA25" s="34" t="s">
        <v>54</v>
      </c>
      <c r="CB25" s="34" t="s">
        <v>53</v>
      </c>
      <c r="CC25" s="34" t="s">
        <v>52</v>
      </c>
      <c r="CD25" s="34" t="s">
        <v>51</v>
      </c>
      <c r="CE25" s="34" t="s">
        <v>50</v>
      </c>
      <c r="CF25" s="34" t="s">
        <v>49</v>
      </c>
      <c r="CG25" s="34" t="s">
        <v>48</v>
      </c>
      <c r="CH25" s="34" t="s">
        <v>47</v>
      </c>
      <c r="CI25" s="34" t="s">
        <v>46</v>
      </c>
      <c r="CJ25" s="34" t="s">
        <v>45</v>
      </c>
      <c r="CK25" s="34" t="s">
        <v>44</v>
      </c>
      <c r="CL25" s="34" t="s">
        <v>43</v>
      </c>
      <c r="CM25" s="34" t="s">
        <v>42</v>
      </c>
      <c r="CN25" s="34" t="s">
        <v>41</v>
      </c>
      <c r="CO25" s="34" t="s">
        <v>40</v>
      </c>
      <c r="CP25" s="34" t="s">
        <v>39</v>
      </c>
      <c r="CQ25" s="34" t="s">
        <v>38</v>
      </c>
      <c r="CR25" s="34" t="s">
        <v>37</v>
      </c>
      <c r="CS25" s="34" t="s">
        <v>36</v>
      </c>
      <c r="CT25" s="34" t="s">
        <v>35</v>
      </c>
      <c r="CU25" s="34" t="s">
        <v>34</v>
      </c>
    </row>
    <row r="26" spans="1:99" x14ac:dyDescent="0.15">
      <c r="B26" s="39">
        <v>0</v>
      </c>
      <c r="C26" s="38">
        <v>0</v>
      </c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23">
        <v>0</v>
      </c>
      <c r="BP26" s="38">
        <v>1.117</v>
      </c>
      <c r="BQ26" s="38">
        <v>1.1359999999999999</v>
      </c>
      <c r="BR26" s="38">
        <v>1.1399999999999999</v>
      </c>
      <c r="BS26" s="38">
        <v>1.151</v>
      </c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</row>
    <row r="27" spans="1:99" x14ac:dyDescent="0.15">
      <c r="B27" s="39">
        <v>5.7870370370370366E-5</v>
      </c>
      <c r="C27" s="38">
        <v>0</v>
      </c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23">
        <f t="shared" ref="BO27:BO58" si="0">BO26+5</f>
        <v>5</v>
      </c>
      <c r="BP27" s="38">
        <v>1.103</v>
      </c>
      <c r="BQ27" s="38">
        <v>1.1180000000000001</v>
      </c>
      <c r="BR27" s="38">
        <v>1.125</v>
      </c>
      <c r="BS27" s="38">
        <v>1.137</v>
      </c>
      <c r="BT27" s="38"/>
      <c r="BU27" s="38"/>
      <c r="BV27" s="38"/>
      <c r="BW27" s="38"/>
      <c r="BX27" s="38"/>
      <c r="BY27" s="38"/>
      <c r="BZ27" s="38"/>
      <c r="CA27" s="38"/>
      <c r="CB27" s="38"/>
      <c r="CC27" s="38"/>
      <c r="CD27" s="38"/>
      <c r="CE27" s="38"/>
      <c r="CF27" s="38"/>
      <c r="CG27" s="38"/>
      <c r="CH27" s="38"/>
      <c r="CI27" s="38"/>
      <c r="CJ27" s="38"/>
      <c r="CK27" s="38"/>
      <c r="CL27" s="38"/>
      <c r="CM27" s="38"/>
      <c r="CN27" s="38"/>
      <c r="CO27" s="38"/>
      <c r="CP27" s="38"/>
      <c r="CQ27" s="38"/>
      <c r="CR27" s="38"/>
      <c r="CS27" s="38"/>
      <c r="CT27" s="38"/>
      <c r="CU27" s="38"/>
    </row>
    <row r="28" spans="1:99" x14ac:dyDescent="0.15">
      <c r="B28" s="39">
        <v>1.1574074074074073E-4</v>
      </c>
      <c r="C28" s="38">
        <v>0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23">
        <f t="shared" si="0"/>
        <v>10</v>
      </c>
      <c r="BP28" s="38">
        <v>1.089</v>
      </c>
      <c r="BQ28" s="38">
        <v>1.1000000000000001</v>
      </c>
      <c r="BR28" s="38">
        <v>1.1100000000000001</v>
      </c>
      <c r="BS28" s="38">
        <v>1.1220000000000001</v>
      </c>
      <c r="BT28" s="38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  <c r="CM28" s="38"/>
      <c r="CN28" s="38"/>
      <c r="CO28" s="38"/>
      <c r="CP28" s="38"/>
      <c r="CQ28" s="38"/>
      <c r="CR28" s="38"/>
      <c r="CS28" s="38"/>
      <c r="CT28" s="38"/>
      <c r="CU28" s="38"/>
    </row>
    <row r="29" spans="1:99" x14ac:dyDescent="0.15">
      <c r="B29" s="39">
        <v>1.7361111111111112E-4</v>
      </c>
      <c r="C29" s="38">
        <v>0</v>
      </c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23">
        <f t="shared" si="0"/>
        <v>15</v>
      </c>
      <c r="BP29" s="38">
        <v>1.073</v>
      </c>
      <c r="BQ29" s="38">
        <v>1.081</v>
      </c>
      <c r="BR29" s="38">
        <v>1.095</v>
      </c>
      <c r="BS29" s="38">
        <v>1.1080000000000001</v>
      </c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38"/>
      <c r="CE29" s="38"/>
      <c r="CF29" s="38"/>
      <c r="CG29" s="38"/>
      <c r="CH29" s="38"/>
      <c r="CI29" s="38"/>
      <c r="CJ29" s="38"/>
      <c r="CK29" s="38"/>
      <c r="CL29" s="38"/>
      <c r="CM29" s="38"/>
      <c r="CN29" s="38"/>
      <c r="CO29" s="38"/>
      <c r="CP29" s="38"/>
      <c r="CQ29" s="38"/>
      <c r="CR29" s="38"/>
      <c r="CS29" s="38"/>
      <c r="CT29" s="38"/>
      <c r="CU29" s="38"/>
    </row>
    <row r="30" spans="1:99" x14ac:dyDescent="0.15">
      <c r="B30" s="39">
        <v>2.3148148148148146E-4</v>
      </c>
      <c r="C30" s="38">
        <v>0</v>
      </c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23">
        <f t="shared" si="0"/>
        <v>20</v>
      </c>
      <c r="BP30" s="38">
        <v>1.056</v>
      </c>
      <c r="BQ30" s="38">
        <v>1.0620000000000001</v>
      </c>
      <c r="BR30" s="38">
        <v>1.081</v>
      </c>
      <c r="BS30" s="38">
        <v>1.091</v>
      </c>
      <c r="BT30" s="38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38"/>
    </row>
    <row r="31" spans="1:99" x14ac:dyDescent="0.15">
      <c r="B31" s="39">
        <v>2.8935185185185189E-4</v>
      </c>
      <c r="C31" s="38">
        <v>0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23">
        <f t="shared" si="0"/>
        <v>25</v>
      </c>
      <c r="BP31" s="38">
        <v>1.0369999999999999</v>
      </c>
      <c r="BQ31" s="38">
        <v>1.0429999999999999</v>
      </c>
      <c r="BR31" s="38">
        <v>1.0660000000000001</v>
      </c>
      <c r="BS31" s="38">
        <v>1.0740000000000001</v>
      </c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</row>
    <row r="32" spans="1:99" x14ac:dyDescent="0.15">
      <c r="B32" s="39">
        <v>3.4722222222222224E-4</v>
      </c>
      <c r="C32" s="38">
        <v>0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23">
        <f t="shared" si="0"/>
        <v>30</v>
      </c>
      <c r="BP32" s="38">
        <v>1.0189999999999999</v>
      </c>
      <c r="BQ32" s="38">
        <v>1.024</v>
      </c>
      <c r="BR32" s="38">
        <v>1.052</v>
      </c>
      <c r="BS32" s="38">
        <v>1.0580000000000001</v>
      </c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</row>
    <row r="33" spans="2:99" x14ac:dyDescent="0.15">
      <c r="B33" s="39">
        <v>4.0509259259259258E-4</v>
      </c>
      <c r="C33" s="38">
        <v>0</v>
      </c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23">
        <f t="shared" si="0"/>
        <v>35</v>
      </c>
      <c r="BP33" s="38">
        <v>1</v>
      </c>
      <c r="BQ33" s="38">
        <v>1.004</v>
      </c>
      <c r="BR33" s="38">
        <v>1.0369999999999999</v>
      </c>
      <c r="BS33" s="38">
        <v>1.042</v>
      </c>
      <c r="BT33" s="38"/>
      <c r="BU33" s="38"/>
      <c r="BV33" s="38"/>
      <c r="BW33" s="38"/>
      <c r="BX33" s="38"/>
      <c r="BY33" s="38"/>
      <c r="BZ33" s="38"/>
      <c r="CA33" s="38"/>
      <c r="CB33" s="38"/>
      <c r="CC33" s="38"/>
      <c r="CD33" s="38"/>
      <c r="CE33" s="38"/>
      <c r="CF33" s="38"/>
      <c r="CG33" s="38"/>
      <c r="CH33" s="38"/>
      <c r="CI33" s="38"/>
      <c r="CJ33" s="38"/>
      <c r="CK33" s="38"/>
      <c r="CL33" s="38"/>
      <c r="CM33" s="38"/>
      <c r="CN33" s="38"/>
      <c r="CO33" s="38"/>
      <c r="CP33" s="38"/>
      <c r="CQ33" s="38"/>
      <c r="CR33" s="38"/>
      <c r="CS33" s="38"/>
      <c r="CT33" s="38"/>
      <c r="CU33" s="38"/>
    </row>
    <row r="34" spans="2:99" x14ac:dyDescent="0.15">
      <c r="B34" s="39">
        <v>4.6296296296296293E-4</v>
      </c>
      <c r="C34" s="38">
        <v>0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38"/>
      <c r="BO34" s="23">
        <f t="shared" si="0"/>
        <v>40</v>
      </c>
      <c r="BP34" s="38">
        <v>0.98099999999999998</v>
      </c>
      <c r="BQ34" s="38">
        <v>0.98499999999999999</v>
      </c>
      <c r="BR34" s="38">
        <v>1.0229999999999999</v>
      </c>
      <c r="BS34" s="38">
        <v>1.0289999999999999</v>
      </c>
      <c r="BT34" s="38"/>
      <c r="BU34" s="38"/>
      <c r="BV34" s="38"/>
      <c r="BW34" s="38"/>
      <c r="BX34" s="38"/>
      <c r="BY34" s="38"/>
      <c r="BZ34" s="38"/>
      <c r="CA34" s="38"/>
      <c r="CB34" s="38"/>
      <c r="CC34" s="38"/>
      <c r="CD34" s="38"/>
      <c r="CE34" s="38"/>
      <c r="CF34" s="38"/>
      <c r="CG34" s="38"/>
      <c r="CH34" s="38"/>
      <c r="CI34" s="38"/>
      <c r="CJ34" s="38"/>
      <c r="CK34" s="38"/>
      <c r="CL34" s="38"/>
      <c r="CM34" s="38"/>
      <c r="CN34" s="38"/>
      <c r="CO34" s="38"/>
      <c r="CP34" s="38"/>
      <c r="CQ34" s="38"/>
      <c r="CR34" s="38"/>
      <c r="CS34" s="38"/>
      <c r="CT34" s="38"/>
      <c r="CU34" s="38"/>
    </row>
    <row r="35" spans="2:99" x14ac:dyDescent="0.15">
      <c r="B35" s="39">
        <v>5.2083333333333333E-4</v>
      </c>
      <c r="C35" s="38">
        <v>0</v>
      </c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38"/>
      <c r="BO35" s="23">
        <f t="shared" si="0"/>
        <v>45</v>
      </c>
      <c r="BP35" s="38">
        <v>0.96199999999999997</v>
      </c>
      <c r="BQ35" s="38">
        <v>0.96599999999999997</v>
      </c>
      <c r="BR35" s="38">
        <v>1.006</v>
      </c>
      <c r="BS35" s="38">
        <v>1.016</v>
      </c>
      <c r="BT35" s="38"/>
      <c r="BU35" s="38"/>
      <c r="BV35" s="38"/>
      <c r="BW35" s="38"/>
      <c r="BX35" s="38"/>
      <c r="BY35" s="38"/>
      <c r="BZ35" s="38"/>
      <c r="CA35" s="38"/>
      <c r="CB35" s="38"/>
      <c r="CC35" s="38"/>
      <c r="CD35" s="38"/>
      <c r="CE35" s="38"/>
      <c r="CF35" s="38"/>
      <c r="CG35" s="38"/>
      <c r="CH35" s="38"/>
      <c r="CI35" s="38"/>
      <c r="CJ35" s="38"/>
      <c r="CK35" s="38"/>
      <c r="CL35" s="38"/>
      <c r="CM35" s="38"/>
      <c r="CN35" s="38"/>
      <c r="CO35" s="38"/>
      <c r="CP35" s="38"/>
      <c r="CQ35" s="38"/>
      <c r="CR35" s="38"/>
      <c r="CS35" s="38"/>
      <c r="CT35" s="38"/>
      <c r="CU35" s="38"/>
    </row>
    <row r="36" spans="2:99" x14ac:dyDescent="0.15">
      <c r="B36" s="39">
        <v>5.7870370370370378E-4</v>
      </c>
      <c r="C36" s="38">
        <v>0</v>
      </c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  <c r="BM36" s="38"/>
      <c r="BN36" s="38"/>
      <c r="BO36" s="23">
        <f t="shared" si="0"/>
        <v>50</v>
      </c>
      <c r="BP36" s="38">
        <v>0.94399999999999995</v>
      </c>
      <c r="BQ36" s="38">
        <v>0.94699999999999995</v>
      </c>
      <c r="BR36" s="38">
        <v>0.99199999999999999</v>
      </c>
      <c r="BS36" s="38">
        <v>1.004</v>
      </c>
      <c r="BT36" s="38"/>
      <c r="BU36" s="38"/>
      <c r="BV36" s="38"/>
      <c r="BW36" s="38"/>
      <c r="BX36" s="38"/>
      <c r="BY36" s="38"/>
      <c r="BZ36" s="38"/>
      <c r="CA36" s="38"/>
      <c r="CB36" s="38"/>
      <c r="CC36" s="38"/>
      <c r="CD36" s="38"/>
      <c r="CE36" s="38"/>
      <c r="CF36" s="38"/>
      <c r="CG36" s="38"/>
      <c r="CH36" s="38"/>
      <c r="CI36" s="38"/>
      <c r="CJ36" s="38"/>
      <c r="CK36" s="38"/>
      <c r="CL36" s="38"/>
      <c r="CM36" s="38"/>
      <c r="CN36" s="38"/>
      <c r="CO36" s="38"/>
      <c r="CP36" s="38"/>
      <c r="CQ36" s="38"/>
      <c r="CR36" s="38"/>
      <c r="CS36" s="38"/>
      <c r="CT36" s="38"/>
      <c r="CU36" s="38"/>
    </row>
    <row r="37" spans="2:99" x14ac:dyDescent="0.15">
      <c r="B37" s="39">
        <v>6.3657407407407402E-4</v>
      </c>
      <c r="C37" s="38">
        <v>0</v>
      </c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  <c r="BN37" s="38"/>
      <c r="BO37" s="23">
        <f t="shared" si="0"/>
        <v>55</v>
      </c>
      <c r="BP37" s="38">
        <v>0.92500000000000004</v>
      </c>
      <c r="BQ37" s="38">
        <v>0.92700000000000005</v>
      </c>
      <c r="BR37" s="38">
        <v>0.97699999999999998</v>
      </c>
      <c r="BS37" s="38">
        <v>0.99099999999999999</v>
      </c>
      <c r="BT37" s="38"/>
      <c r="BU37" s="38"/>
      <c r="BV37" s="38"/>
      <c r="BW37" s="38"/>
      <c r="BX37" s="38"/>
      <c r="BY37" s="38"/>
      <c r="BZ37" s="38"/>
      <c r="CA37" s="38"/>
      <c r="CB37" s="38"/>
      <c r="CC37" s="38"/>
      <c r="CD37" s="38"/>
      <c r="CE37" s="38"/>
      <c r="CF37" s="38"/>
      <c r="CG37" s="38"/>
      <c r="CH37" s="38"/>
      <c r="CI37" s="38"/>
      <c r="CJ37" s="38"/>
      <c r="CK37" s="38"/>
      <c r="CL37" s="38"/>
      <c r="CM37" s="38"/>
      <c r="CN37" s="38"/>
      <c r="CO37" s="38"/>
      <c r="CP37" s="38"/>
      <c r="CQ37" s="38"/>
      <c r="CR37" s="38"/>
      <c r="CS37" s="38"/>
      <c r="CT37" s="38"/>
      <c r="CU37" s="38"/>
    </row>
    <row r="38" spans="2:99" x14ac:dyDescent="0.15">
      <c r="B38" s="39">
        <v>6.9444444444444447E-4</v>
      </c>
      <c r="C38" s="38">
        <v>0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8"/>
      <c r="BM38" s="38"/>
      <c r="BN38" s="38"/>
      <c r="BO38" s="23">
        <f t="shared" si="0"/>
        <v>60</v>
      </c>
      <c r="BP38" s="38">
        <v>0.90700000000000003</v>
      </c>
      <c r="BQ38" s="38">
        <v>0.90800000000000003</v>
      </c>
      <c r="BR38" s="38">
        <v>0.96199999999999997</v>
      </c>
      <c r="BS38" s="38">
        <v>0.97799999999999998</v>
      </c>
      <c r="BT38" s="38"/>
      <c r="BU38" s="38"/>
      <c r="BV38" s="38"/>
      <c r="BW38" s="38"/>
      <c r="BX38" s="38"/>
      <c r="BY38" s="38"/>
      <c r="BZ38" s="38"/>
      <c r="CA38" s="38"/>
      <c r="CB38" s="38"/>
      <c r="CC38" s="38"/>
      <c r="CD38" s="38"/>
      <c r="CE38" s="38"/>
      <c r="CF38" s="38"/>
      <c r="CG38" s="38"/>
      <c r="CH38" s="38"/>
      <c r="CI38" s="38"/>
      <c r="CJ38" s="38"/>
      <c r="CK38" s="38"/>
      <c r="CL38" s="38"/>
      <c r="CM38" s="38"/>
      <c r="CN38" s="38"/>
      <c r="CO38" s="38"/>
      <c r="CP38" s="38"/>
      <c r="CQ38" s="38"/>
      <c r="CR38" s="38"/>
      <c r="CS38" s="38"/>
      <c r="CT38" s="38"/>
      <c r="CU38" s="38"/>
    </row>
    <row r="39" spans="2:99" x14ac:dyDescent="0.15">
      <c r="B39" s="39">
        <v>7.5231481481481471E-4</v>
      </c>
      <c r="C39" s="38">
        <v>0</v>
      </c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  <c r="BM39" s="38"/>
      <c r="BN39" s="38"/>
      <c r="BO39" s="23">
        <f t="shared" si="0"/>
        <v>65</v>
      </c>
      <c r="BP39" s="38">
        <v>0.89</v>
      </c>
      <c r="BQ39" s="38">
        <v>0.88900000000000001</v>
      </c>
      <c r="BR39" s="38">
        <v>0.94799999999999995</v>
      </c>
      <c r="BS39" s="38">
        <v>0.96399999999999997</v>
      </c>
      <c r="BT39" s="38"/>
      <c r="BU39" s="38"/>
      <c r="BV39" s="38"/>
      <c r="BW39" s="38"/>
      <c r="BX39" s="38"/>
      <c r="BY39" s="38"/>
      <c r="BZ39" s="38"/>
      <c r="CA39" s="38"/>
      <c r="CB39" s="38"/>
      <c r="CC39" s="38"/>
      <c r="CD39" s="38"/>
      <c r="CE39" s="38"/>
      <c r="CF39" s="38"/>
      <c r="CG39" s="38"/>
      <c r="CH39" s="38"/>
      <c r="CI39" s="38"/>
      <c r="CJ39" s="38"/>
      <c r="CK39" s="38"/>
      <c r="CL39" s="38"/>
      <c r="CM39" s="38"/>
      <c r="CN39" s="38"/>
      <c r="CO39" s="38"/>
      <c r="CP39" s="38"/>
      <c r="CQ39" s="38"/>
      <c r="CR39" s="38"/>
      <c r="CS39" s="38"/>
      <c r="CT39" s="38"/>
      <c r="CU39" s="38"/>
    </row>
    <row r="40" spans="2:99" x14ac:dyDescent="0.15">
      <c r="B40" s="39">
        <v>8.1018518518518516E-4</v>
      </c>
      <c r="C40" s="38">
        <v>0</v>
      </c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  <c r="BM40" s="38"/>
      <c r="BN40" s="38"/>
      <c r="BO40" s="23">
        <f t="shared" si="0"/>
        <v>70</v>
      </c>
      <c r="BP40" s="38">
        <v>0.873</v>
      </c>
      <c r="BQ40" s="38">
        <v>0.87</v>
      </c>
      <c r="BR40" s="38">
        <v>0.93400000000000005</v>
      </c>
      <c r="BS40" s="38">
        <v>0.94899999999999995</v>
      </c>
      <c r="BT40" s="38"/>
      <c r="BU40" s="38"/>
      <c r="BV40" s="38"/>
      <c r="BW40" s="38"/>
      <c r="BX40" s="38"/>
      <c r="BY40" s="38"/>
      <c r="BZ40" s="38"/>
      <c r="CA40" s="38"/>
      <c r="CB40" s="38"/>
      <c r="CC40" s="38"/>
      <c r="CD40" s="38"/>
      <c r="CE40" s="38"/>
      <c r="CF40" s="38"/>
      <c r="CG40" s="38"/>
      <c r="CH40" s="38"/>
      <c r="CI40" s="38"/>
      <c r="CJ40" s="38"/>
      <c r="CK40" s="38"/>
      <c r="CL40" s="38"/>
      <c r="CM40" s="38"/>
      <c r="CN40" s="38"/>
      <c r="CO40" s="38"/>
      <c r="CP40" s="38"/>
      <c r="CQ40" s="38"/>
      <c r="CR40" s="38"/>
      <c r="CS40" s="38"/>
      <c r="CT40" s="38"/>
      <c r="CU40" s="38"/>
    </row>
    <row r="41" spans="2:99" x14ac:dyDescent="0.15">
      <c r="B41" s="39">
        <v>8.6805555555555551E-4</v>
      </c>
      <c r="C41" s="38">
        <v>0</v>
      </c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23">
        <f t="shared" si="0"/>
        <v>75</v>
      </c>
      <c r="BP41" s="38">
        <v>0.85699999999999998</v>
      </c>
      <c r="BQ41" s="38">
        <v>0.85099999999999998</v>
      </c>
      <c r="BR41" s="38">
        <v>0.92</v>
      </c>
      <c r="BS41" s="38">
        <v>0.93300000000000005</v>
      </c>
      <c r="BT41" s="38"/>
      <c r="BU41" s="38"/>
      <c r="BV41" s="38"/>
      <c r="BW41" s="38"/>
      <c r="BX41" s="38"/>
      <c r="BY41" s="38"/>
      <c r="BZ41" s="38"/>
      <c r="CA41" s="38"/>
      <c r="CB41" s="38"/>
      <c r="CC41" s="38"/>
      <c r="CD41" s="38"/>
      <c r="CE41" s="38"/>
      <c r="CF41" s="38"/>
      <c r="CG41" s="38"/>
      <c r="CH41" s="38"/>
      <c r="CI41" s="38"/>
      <c r="CJ41" s="38"/>
      <c r="CK41" s="38"/>
      <c r="CL41" s="38"/>
      <c r="CM41" s="38"/>
      <c r="CN41" s="38"/>
      <c r="CO41" s="38"/>
      <c r="CP41" s="38"/>
      <c r="CQ41" s="38"/>
      <c r="CR41" s="38"/>
      <c r="CS41" s="38"/>
      <c r="CT41" s="38"/>
      <c r="CU41" s="38"/>
    </row>
    <row r="42" spans="2:99" x14ac:dyDescent="0.15">
      <c r="B42" s="39">
        <v>9.2592592592592585E-4</v>
      </c>
      <c r="C42" s="38">
        <v>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  <c r="BK42" s="38"/>
      <c r="BL42" s="38"/>
      <c r="BM42" s="38"/>
      <c r="BN42" s="38"/>
      <c r="BO42" s="23">
        <f t="shared" si="0"/>
        <v>80</v>
      </c>
      <c r="BP42" s="38">
        <v>0.84099999999999997</v>
      </c>
      <c r="BQ42" s="38">
        <v>0.83299999999999996</v>
      </c>
      <c r="BR42" s="38">
        <v>0.90700000000000003</v>
      </c>
      <c r="BS42" s="38">
        <v>0.91600000000000004</v>
      </c>
      <c r="BT42" s="38"/>
      <c r="BU42" s="38"/>
      <c r="BV42" s="38"/>
      <c r="BW42" s="38"/>
      <c r="BX42" s="38"/>
      <c r="BY42" s="38"/>
      <c r="BZ42" s="38"/>
      <c r="CA42" s="38"/>
      <c r="CB42" s="38"/>
      <c r="CC42" s="38"/>
      <c r="CD42" s="38"/>
      <c r="CE42" s="38"/>
      <c r="CF42" s="38"/>
      <c r="CG42" s="38"/>
      <c r="CH42" s="38"/>
      <c r="CI42" s="38"/>
      <c r="CJ42" s="38"/>
      <c r="CK42" s="38"/>
      <c r="CL42" s="38"/>
      <c r="CM42" s="38"/>
      <c r="CN42" s="38"/>
      <c r="CO42" s="38"/>
      <c r="CP42" s="38"/>
      <c r="CQ42" s="38"/>
      <c r="CR42" s="38"/>
      <c r="CS42" s="38"/>
      <c r="CT42" s="38"/>
      <c r="CU42" s="38"/>
    </row>
    <row r="43" spans="2:99" x14ac:dyDescent="0.15">
      <c r="B43" s="39">
        <v>9.8379629629629642E-4</v>
      </c>
      <c r="C43" s="38">
        <v>0</v>
      </c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  <c r="BK43" s="38"/>
      <c r="BL43" s="38"/>
      <c r="BM43" s="38"/>
      <c r="BN43" s="38"/>
      <c r="BO43" s="23">
        <f t="shared" si="0"/>
        <v>85</v>
      </c>
      <c r="BP43" s="38">
        <v>0.82699999999999996</v>
      </c>
      <c r="BQ43" s="38">
        <v>0.81499999999999995</v>
      </c>
      <c r="BR43" s="38">
        <v>0.89300000000000002</v>
      </c>
      <c r="BS43" s="38">
        <v>0.90100000000000002</v>
      </c>
      <c r="BT43" s="38"/>
      <c r="BU43" s="38"/>
      <c r="BV43" s="38"/>
      <c r="BW43" s="38"/>
      <c r="BX43" s="38"/>
      <c r="BY43" s="38"/>
      <c r="BZ43" s="38"/>
      <c r="CA43" s="38"/>
      <c r="CB43" s="38"/>
      <c r="CC43" s="38"/>
      <c r="CD43" s="38"/>
      <c r="CE43" s="38"/>
      <c r="CF43" s="38"/>
      <c r="CG43" s="38"/>
      <c r="CH43" s="38"/>
      <c r="CI43" s="38"/>
      <c r="CJ43" s="38"/>
      <c r="CK43" s="38"/>
      <c r="CL43" s="38"/>
      <c r="CM43" s="38"/>
      <c r="CN43" s="38"/>
      <c r="CO43" s="38"/>
      <c r="CP43" s="38"/>
      <c r="CQ43" s="38"/>
      <c r="CR43" s="38"/>
      <c r="CS43" s="38"/>
      <c r="CT43" s="38"/>
      <c r="CU43" s="38"/>
    </row>
    <row r="44" spans="2:99" x14ac:dyDescent="0.15">
      <c r="B44" s="39">
        <v>1.0416666666666667E-3</v>
      </c>
      <c r="C44" s="38">
        <v>0</v>
      </c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  <c r="BK44" s="38"/>
      <c r="BL44" s="38"/>
      <c r="BM44" s="38"/>
      <c r="BN44" s="38"/>
      <c r="BO44" s="23">
        <f t="shared" si="0"/>
        <v>90</v>
      </c>
      <c r="BP44" s="38">
        <v>0.81200000000000006</v>
      </c>
      <c r="BQ44" s="38">
        <v>0.79700000000000004</v>
      </c>
      <c r="BR44" s="38">
        <v>0.88</v>
      </c>
      <c r="BS44" s="38">
        <v>0.88500000000000001</v>
      </c>
      <c r="BT44" s="38"/>
      <c r="BU44" s="38"/>
      <c r="BV44" s="38"/>
      <c r="BW44" s="38"/>
      <c r="BX44" s="38"/>
      <c r="BY44" s="38"/>
      <c r="BZ44" s="38"/>
      <c r="CA44" s="38"/>
      <c r="CB44" s="38"/>
      <c r="CC44" s="38"/>
      <c r="CD44" s="38"/>
      <c r="CE44" s="38"/>
      <c r="CF44" s="38"/>
      <c r="CG44" s="38"/>
      <c r="CH44" s="38"/>
      <c r="CI44" s="38"/>
      <c r="CJ44" s="38"/>
      <c r="CK44" s="38"/>
      <c r="CL44" s="38"/>
      <c r="CM44" s="38"/>
      <c r="CN44" s="38"/>
      <c r="CO44" s="38"/>
      <c r="CP44" s="38"/>
      <c r="CQ44" s="38"/>
      <c r="CR44" s="38"/>
      <c r="CS44" s="38"/>
      <c r="CT44" s="38"/>
      <c r="CU44" s="38"/>
    </row>
    <row r="45" spans="2:99" x14ac:dyDescent="0.15">
      <c r="B45" s="39">
        <v>1.0995370370370371E-3</v>
      </c>
      <c r="C45" s="38">
        <v>0</v>
      </c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  <c r="BK45" s="38"/>
      <c r="BL45" s="38"/>
      <c r="BM45" s="38"/>
      <c r="BN45" s="38"/>
      <c r="BO45" s="23">
        <f t="shared" si="0"/>
        <v>95</v>
      </c>
      <c r="BP45" s="38">
        <v>0.79600000000000004</v>
      </c>
      <c r="BQ45" s="38">
        <v>0.78</v>
      </c>
      <c r="BR45" s="38">
        <v>0.86699999999999999</v>
      </c>
      <c r="BS45" s="38">
        <v>0.871</v>
      </c>
      <c r="BT45" s="38"/>
      <c r="BU45" s="38"/>
      <c r="BV45" s="38"/>
      <c r="BW45" s="38"/>
      <c r="BX45" s="38"/>
      <c r="BY45" s="38"/>
      <c r="BZ45" s="38"/>
      <c r="CA45" s="38"/>
      <c r="CB45" s="38"/>
      <c r="CC45" s="38"/>
      <c r="CD45" s="38"/>
      <c r="CE45" s="38"/>
      <c r="CF45" s="38"/>
      <c r="CG45" s="38"/>
      <c r="CH45" s="38"/>
      <c r="CI45" s="38"/>
      <c r="CJ45" s="38"/>
      <c r="CK45" s="38"/>
      <c r="CL45" s="38"/>
      <c r="CM45" s="38"/>
      <c r="CN45" s="38"/>
      <c r="CO45" s="38"/>
      <c r="CP45" s="38"/>
      <c r="CQ45" s="38"/>
      <c r="CR45" s="38"/>
      <c r="CS45" s="38"/>
      <c r="CT45" s="38"/>
      <c r="CU45" s="38"/>
    </row>
    <row r="46" spans="2:99" x14ac:dyDescent="0.15">
      <c r="B46" s="39">
        <v>1.1574074074074073E-3</v>
      </c>
      <c r="C46" s="38">
        <v>0</v>
      </c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  <c r="BK46" s="38"/>
      <c r="BL46" s="38"/>
      <c r="BM46" s="38"/>
      <c r="BN46" s="38"/>
      <c r="BO46" s="23">
        <f t="shared" si="0"/>
        <v>100</v>
      </c>
      <c r="BP46" s="38">
        <v>0.78200000000000003</v>
      </c>
      <c r="BQ46" s="38">
        <v>0.76400000000000001</v>
      </c>
      <c r="BR46" s="38">
        <v>0.85499999999999998</v>
      </c>
      <c r="BS46" s="38">
        <v>0.85699999999999998</v>
      </c>
      <c r="BT46" s="38"/>
      <c r="BU46" s="38"/>
      <c r="BV46" s="38"/>
      <c r="BW46" s="38"/>
      <c r="BX46" s="38"/>
      <c r="BY46" s="38"/>
      <c r="BZ46" s="38"/>
      <c r="CA46" s="38"/>
      <c r="CB46" s="38"/>
      <c r="CC46" s="38"/>
      <c r="CD46" s="38"/>
      <c r="CE46" s="38"/>
      <c r="CF46" s="38"/>
      <c r="CG46" s="38"/>
      <c r="CH46" s="38"/>
      <c r="CI46" s="38"/>
      <c r="CJ46" s="38"/>
      <c r="CK46" s="38"/>
      <c r="CL46" s="38"/>
      <c r="CM46" s="38"/>
      <c r="CN46" s="38"/>
      <c r="CO46" s="38"/>
      <c r="CP46" s="38"/>
      <c r="CQ46" s="38"/>
      <c r="CR46" s="38"/>
      <c r="CS46" s="38"/>
      <c r="CT46" s="38"/>
      <c r="CU46" s="38"/>
    </row>
    <row r="47" spans="2:99" x14ac:dyDescent="0.15">
      <c r="B47" s="39">
        <v>1.2152777777777778E-3</v>
      </c>
      <c r="C47" s="38">
        <v>0</v>
      </c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  <c r="BM47" s="38"/>
      <c r="BN47" s="38"/>
      <c r="BO47" s="23">
        <f t="shared" si="0"/>
        <v>105</v>
      </c>
      <c r="BP47" s="38">
        <v>0.76700000000000002</v>
      </c>
      <c r="BQ47" s="38">
        <v>0.747</v>
      </c>
      <c r="BR47" s="38">
        <v>0.84099999999999997</v>
      </c>
      <c r="BS47" s="38">
        <v>0.84499999999999997</v>
      </c>
      <c r="BT47" s="38"/>
      <c r="BU47" s="38"/>
      <c r="BV47" s="38"/>
      <c r="BW47" s="38"/>
      <c r="BX47" s="38"/>
      <c r="BY47" s="38"/>
      <c r="BZ47" s="38"/>
      <c r="CA47" s="38"/>
      <c r="CB47" s="38"/>
      <c r="CC47" s="38"/>
      <c r="CD47" s="38"/>
      <c r="CE47" s="38"/>
      <c r="CF47" s="38"/>
      <c r="CG47" s="38"/>
      <c r="CH47" s="38"/>
      <c r="CI47" s="38"/>
      <c r="CJ47" s="38"/>
      <c r="CK47" s="38"/>
      <c r="CL47" s="38"/>
      <c r="CM47" s="38"/>
      <c r="CN47" s="38"/>
      <c r="CO47" s="38"/>
      <c r="CP47" s="38"/>
      <c r="CQ47" s="38"/>
      <c r="CR47" s="38"/>
      <c r="CS47" s="38"/>
      <c r="CT47" s="38"/>
      <c r="CU47" s="38"/>
    </row>
    <row r="48" spans="2:99" x14ac:dyDescent="0.15">
      <c r="B48" s="39">
        <v>1.2731481481481483E-3</v>
      </c>
      <c r="C48" s="38">
        <v>0</v>
      </c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8"/>
      <c r="BO48" s="23">
        <f t="shared" si="0"/>
        <v>110</v>
      </c>
      <c r="BP48" s="38">
        <v>0.753</v>
      </c>
      <c r="BQ48" s="38">
        <v>0.73099999999999998</v>
      </c>
      <c r="BR48" s="38">
        <v>0.82699999999999996</v>
      </c>
      <c r="BS48" s="38">
        <v>0.83299999999999996</v>
      </c>
      <c r="BT48" s="38"/>
      <c r="BU48" s="38"/>
      <c r="BV48" s="38"/>
      <c r="BW48" s="38"/>
      <c r="BX48" s="38"/>
      <c r="BY48" s="38"/>
      <c r="BZ48" s="38"/>
      <c r="CA48" s="38"/>
      <c r="CB48" s="38"/>
      <c r="CC48" s="38"/>
      <c r="CD48" s="38"/>
      <c r="CE48" s="38"/>
      <c r="CF48" s="38"/>
      <c r="CG48" s="38"/>
      <c r="CH48" s="38"/>
      <c r="CI48" s="38"/>
      <c r="CJ48" s="38"/>
      <c r="CK48" s="38"/>
      <c r="CL48" s="38"/>
      <c r="CM48" s="38"/>
      <c r="CN48" s="38"/>
      <c r="CO48" s="38"/>
      <c r="CP48" s="38"/>
      <c r="CQ48" s="38"/>
      <c r="CR48" s="38"/>
      <c r="CS48" s="38"/>
      <c r="CT48" s="38"/>
      <c r="CU48" s="38"/>
    </row>
    <row r="49" spans="2:99" x14ac:dyDescent="0.15">
      <c r="B49" s="39">
        <v>1.3310185185185185E-3</v>
      </c>
      <c r="C49" s="38">
        <v>0</v>
      </c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8"/>
      <c r="BO49" s="23">
        <f t="shared" si="0"/>
        <v>115</v>
      </c>
      <c r="BP49" s="38">
        <v>0.73799999999999999</v>
      </c>
      <c r="BQ49" s="38">
        <v>0.71499999999999997</v>
      </c>
      <c r="BR49" s="38">
        <v>0.81299999999999994</v>
      </c>
      <c r="BS49" s="38">
        <v>0.82099999999999995</v>
      </c>
      <c r="BT49" s="38"/>
      <c r="BU49" s="38"/>
      <c r="BV49" s="38"/>
      <c r="BW49" s="38"/>
      <c r="BX49" s="38"/>
      <c r="BY49" s="38"/>
      <c r="BZ49" s="38"/>
      <c r="CA49" s="38"/>
      <c r="CB49" s="38"/>
      <c r="CC49" s="38"/>
      <c r="CD49" s="38"/>
      <c r="CE49" s="38"/>
      <c r="CF49" s="38"/>
      <c r="CG49" s="38"/>
      <c r="CH49" s="38"/>
      <c r="CI49" s="38"/>
      <c r="CJ49" s="38"/>
      <c r="CK49" s="38"/>
      <c r="CL49" s="38"/>
      <c r="CM49" s="38"/>
      <c r="CN49" s="38"/>
      <c r="CO49" s="38"/>
      <c r="CP49" s="38"/>
      <c r="CQ49" s="38"/>
      <c r="CR49" s="38"/>
      <c r="CS49" s="38"/>
      <c r="CT49" s="38"/>
      <c r="CU49" s="38"/>
    </row>
    <row r="50" spans="2:99" x14ac:dyDescent="0.15">
      <c r="B50" s="39">
        <v>1.3888888888888889E-3</v>
      </c>
      <c r="C50" s="38">
        <v>0</v>
      </c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  <c r="BM50" s="38"/>
      <c r="BN50" s="38"/>
      <c r="BO50" s="23">
        <f t="shared" si="0"/>
        <v>120</v>
      </c>
      <c r="BP50" s="38">
        <v>0.72299999999999998</v>
      </c>
      <c r="BQ50" s="38">
        <v>0.7</v>
      </c>
      <c r="BR50" s="38">
        <v>0.79800000000000004</v>
      </c>
      <c r="BS50" s="38">
        <v>0.80800000000000005</v>
      </c>
      <c r="BT50" s="38"/>
      <c r="BU50" s="38"/>
      <c r="BV50" s="38"/>
      <c r="BW50" s="38"/>
      <c r="BX50" s="38"/>
      <c r="BY50" s="38"/>
      <c r="BZ50" s="38"/>
      <c r="CA50" s="38"/>
      <c r="CB50" s="38"/>
      <c r="CC50" s="38"/>
      <c r="CD50" s="38"/>
      <c r="CE50" s="38"/>
      <c r="CF50" s="38"/>
      <c r="CG50" s="38"/>
      <c r="CH50" s="38"/>
      <c r="CI50" s="38"/>
      <c r="CJ50" s="38"/>
      <c r="CK50" s="38"/>
      <c r="CL50" s="38"/>
      <c r="CM50" s="38"/>
      <c r="CN50" s="38"/>
      <c r="CO50" s="38"/>
      <c r="CP50" s="38"/>
      <c r="CQ50" s="38"/>
      <c r="CR50" s="38"/>
      <c r="CS50" s="38"/>
      <c r="CT50" s="38"/>
      <c r="CU50" s="38"/>
    </row>
    <row r="51" spans="2:99" x14ac:dyDescent="0.15">
      <c r="B51" s="39">
        <v>1.4467592592592594E-3</v>
      </c>
      <c r="C51" s="38">
        <v>0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  <c r="BK51" s="38"/>
      <c r="BL51" s="38"/>
      <c r="BM51" s="38"/>
      <c r="BN51" s="38"/>
      <c r="BO51" s="23">
        <f t="shared" si="0"/>
        <v>125</v>
      </c>
      <c r="BP51" s="38">
        <v>0.70899999999999996</v>
      </c>
      <c r="BQ51" s="38">
        <v>0.68500000000000005</v>
      </c>
      <c r="BR51" s="38">
        <v>0.78500000000000003</v>
      </c>
      <c r="BS51" s="38">
        <v>0.79600000000000004</v>
      </c>
      <c r="BT51" s="38"/>
      <c r="BU51" s="38"/>
      <c r="BV51" s="38"/>
      <c r="BW51" s="38"/>
      <c r="BX51" s="38"/>
      <c r="BY51" s="38"/>
      <c r="BZ51" s="38"/>
      <c r="CA51" s="38"/>
      <c r="CB51" s="38"/>
      <c r="CC51" s="38"/>
      <c r="CD51" s="38"/>
      <c r="CE51" s="38"/>
      <c r="CF51" s="38"/>
      <c r="CG51" s="38"/>
      <c r="CH51" s="38"/>
      <c r="CI51" s="38"/>
      <c r="CJ51" s="38"/>
      <c r="CK51" s="38"/>
      <c r="CL51" s="38"/>
      <c r="CM51" s="38"/>
      <c r="CN51" s="38"/>
      <c r="CO51" s="38"/>
      <c r="CP51" s="38"/>
      <c r="CQ51" s="38"/>
      <c r="CR51" s="38"/>
      <c r="CS51" s="38"/>
      <c r="CT51" s="38"/>
      <c r="CU51" s="38"/>
    </row>
    <row r="52" spans="2:99" x14ac:dyDescent="0.15">
      <c r="B52" s="39">
        <v>1.5046296296296294E-3</v>
      </c>
      <c r="C52" s="38">
        <v>0</v>
      </c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  <c r="BK52" s="38"/>
      <c r="BL52" s="38"/>
      <c r="BM52" s="38"/>
      <c r="BN52" s="38"/>
      <c r="BO52" s="23">
        <f t="shared" si="0"/>
        <v>130</v>
      </c>
      <c r="BP52" s="38">
        <v>0.69299999999999995</v>
      </c>
      <c r="BQ52" s="38">
        <v>0.67200000000000004</v>
      </c>
      <c r="BR52" s="38">
        <v>0.77100000000000002</v>
      </c>
      <c r="BS52" s="38">
        <v>0.78200000000000003</v>
      </c>
      <c r="BT52" s="38"/>
      <c r="BU52" s="38"/>
      <c r="BV52" s="38"/>
      <c r="BW52" s="38"/>
      <c r="BX52" s="38"/>
      <c r="BY52" s="38"/>
      <c r="BZ52" s="38"/>
      <c r="CA52" s="38"/>
      <c r="CB52" s="38"/>
      <c r="CC52" s="38"/>
      <c r="CD52" s="38"/>
      <c r="CE52" s="38"/>
      <c r="CF52" s="38"/>
      <c r="CG52" s="38"/>
      <c r="CH52" s="38"/>
      <c r="CI52" s="38"/>
      <c r="CJ52" s="38"/>
      <c r="CK52" s="38"/>
      <c r="CL52" s="38"/>
      <c r="CM52" s="38"/>
      <c r="CN52" s="38"/>
      <c r="CO52" s="38"/>
      <c r="CP52" s="38"/>
      <c r="CQ52" s="38"/>
      <c r="CR52" s="38"/>
      <c r="CS52" s="38"/>
      <c r="CT52" s="38"/>
      <c r="CU52" s="38"/>
    </row>
    <row r="53" spans="2:99" x14ac:dyDescent="0.15">
      <c r="B53" s="39">
        <v>1.5624999999999999E-3</v>
      </c>
      <c r="C53" s="38">
        <v>0</v>
      </c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38"/>
      <c r="BG53" s="38"/>
      <c r="BH53" s="38"/>
      <c r="BI53" s="38"/>
      <c r="BJ53" s="38"/>
      <c r="BK53" s="38"/>
      <c r="BL53" s="38"/>
      <c r="BM53" s="38"/>
      <c r="BN53" s="38"/>
      <c r="BO53" s="23">
        <f t="shared" si="0"/>
        <v>135</v>
      </c>
      <c r="BP53" s="38">
        <v>0.67900000000000005</v>
      </c>
      <c r="BQ53" s="38">
        <v>0.65800000000000003</v>
      </c>
      <c r="BR53" s="38">
        <v>0.75700000000000001</v>
      </c>
      <c r="BS53" s="38">
        <v>0.76900000000000002</v>
      </c>
      <c r="BT53" s="38"/>
      <c r="BU53" s="38"/>
      <c r="BV53" s="38"/>
      <c r="BW53" s="38"/>
      <c r="BX53" s="38"/>
      <c r="BY53" s="38"/>
      <c r="BZ53" s="38"/>
      <c r="CA53" s="38"/>
      <c r="CB53" s="38"/>
      <c r="CC53" s="38"/>
      <c r="CD53" s="38"/>
      <c r="CE53" s="38"/>
      <c r="CF53" s="38"/>
      <c r="CG53" s="38"/>
      <c r="CH53" s="38"/>
      <c r="CI53" s="38"/>
      <c r="CJ53" s="38"/>
      <c r="CK53" s="38"/>
      <c r="CL53" s="38"/>
      <c r="CM53" s="38"/>
      <c r="CN53" s="38"/>
      <c r="CO53" s="38"/>
      <c r="CP53" s="38"/>
      <c r="CQ53" s="38"/>
      <c r="CR53" s="38"/>
      <c r="CS53" s="38"/>
      <c r="CT53" s="38"/>
      <c r="CU53" s="38"/>
    </row>
    <row r="54" spans="2:99" x14ac:dyDescent="0.15">
      <c r="B54" s="39">
        <v>1.6203703703703703E-3</v>
      </c>
      <c r="C54" s="38">
        <v>0</v>
      </c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  <c r="BD54" s="38"/>
      <c r="BE54" s="38"/>
      <c r="BF54" s="38"/>
      <c r="BG54" s="38"/>
      <c r="BH54" s="38"/>
      <c r="BI54" s="38"/>
      <c r="BJ54" s="38"/>
      <c r="BK54" s="38"/>
      <c r="BL54" s="38"/>
      <c r="BM54" s="38"/>
      <c r="BN54" s="38"/>
      <c r="BO54" s="23">
        <f t="shared" si="0"/>
        <v>140</v>
      </c>
      <c r="BP54" s="38">
        <v>0.66500000000000004</v>
      </c>
      <c r="BQ54" s="38">
        <v>0.64500000000000002</v>
      </c>
      <c r="BR54" s="38">
        <v>0.74399999999999999</v>
      </c>
      <c r="BS54" s="38">
        <v>0.755</v>
      </c>
      <c r="BT54" s="38"/>
      <c r="BU54" s="38"/>
      <c r="BV54" s="38"/>
      <c r="BW54" s="38"/>
      <c r="BX54" s="38"/>
      <c r="BY54" s="38"/>
      <c r="BZ54" s="38"/>
      <c r="CA54" s="38"/>
      <c r="CB54" s="38"/>
      <c r="CC54" s="38"/>
      <c r="CD54" s="38"/>
      <c r="CE54" s="38"/>
      <c r="CF54" s="38"/>
      <c r="CG54" s="38"/>
      <c r="CH54" s="38"/>
      <c r="CI54" s="38"/>
      <c r="CJ54" s="38"/>
      <c r="CK54" s="38"/>
      <c r="CL54" s="38"/>
      <c r="CM54" s="38"/>
      <c r="CN54" s="38"/>
      <c r="CO54" s="38"/>
      <c r="CP54" s="38"/>
      <c r="CQ54" s="38"/>
      <c r="CR54" s="38"/>
      <c r="CS54" s="38"/>
      <c r="CT54" s="38"/>
      <c r="CU54" s="38"/>
    </row>
    <row r="55" spans="2:99" x14ac:dyDescent="0.15">
      <c r="B55" s="39">
        <v>1.6782407407407406E-3</v>
      </c>
      <c r="C55" s="38">
        <v>0</v>
      </c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38"/>
      <c r="BO55" s="23">
        <f t="shared" si="0"/>
        <v>145</v>
      </c>
      <c r="BP55" s="38">
        <v>0.65100000000000002</v>
      </c>
      <c r="BQ55" s="38">
        <v>0.63200000000000001</v>
      </c>
      <c r="BR55" s="38">
        <v>0.73199999999999998</v>
      </c>
      <c r="BS55" s="38">
        <v>0.74199999999999999</v>
      </c>
      <c r="BT55" s="38"/>
      <c r="BU55" s="38"/>
      <c r="BV55" s="38"/>
      <c r="BW55" s="38"/>
      <c r="BX55" s="38"/>
      <c r="BY55" s="38"/>
      <c r="BZ55" s="38"/>
      <c r="CA55" s="38"/>
      <c r="CB55" s="38"/>
      <c r="CC55" s="38"/>
      <c r="CD55" s="38"/>
      <c r="CE55" s="38"/>
      <c r="CF55" s="38"/>
      <c r="CG55" s="38"/>
      <c r="CH55" s="38"/>
      <c r="CI55" s="38"/>
      <c r="CJ55" s="38"/>
      <c r="CK55" s="38"/>
      <c r="CL55" s="38"/>
      <c r="CM55" s="38"/>
      <c r="CN55" s="38"/>
      <c r="CO55" s="38"/>
      <c r="CP55" s="38"/>
      <c r="CQ55" s="38"/>
      <c r="CR55" s="38"/>
      <c r="CS55" s="38"/>
      <c r="CT55" s="38"/>
      <c r="CU55" s="38"/>
    </row>
    <row r="56" spans="2:99" x14ac:dyDescent="0.15">
      <c r="B56" s="39">
        <v>1.736111111111111E-3</v>
      </c>
      <c r="C56" s="38">
        <v>0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  <c r="BK56" s="38"/>
      <c r="BL56" s="38"/>
      <c r="BM56" s="38"/>
      <c r="BN56" s="38"/>
      <c r="BO56" s="23">
        <f t="shared" si="0"/>
        <v>150</v>
      </c>
      <c r="BP56" s="38">
        <v>0.63800000000000001</v>
      </c>
      <c r="BQ56" s="38">
        <v>0.61899999999999999</v>
      </c>
      <c r="BR56" s="38">
        <v>0.71799999999999997</v>
      </c>
      <c r="BS56" s="38">
        <v>0.72799999999999998</v>
      </c>
      <c r="BT56" s="38"/>
      <c r="BU56" s="38"/>
      <c r="BV56" s="38"/>
      <c r="BW56" s="38"/>
      <c r="BX56" s="38"/>
      <c r="BY56" s="38"/>
      <c r="BZ56" s="38"/>
      <c r="CA56" s="38"/>
      <c r="CB56" s="38"/>
      <c r="CC56" s="38"/>
      <c r="CD56" s="38"/>
      <c r="CE56" s="38"/>
      <c r="CF56" s="38"/>
      <c r="CG56" s="38"/>
      <c r="CH56" s="38"/>
      <c r="CI56" s="38"/>
      <c r="CJ56" s="38"/>
      <c r="CK56" s="38"/>
      <c r="CL56" s="38"/>
      <c r="CM56" s="38"/>
      <c r="CN56" s="38"/>
      <c r="CO56" s="38"/>
      <c r="CP56" s="38"/>
      <c r="CQ56" s="38"/>
      <c r="CR56" s="38"/>
      <c r="CS56" s="38"/>
      <c r="CT56" s="38"/>
      <c r="CU56" s="38"/>
    </row>
    <row r="57" spans="2:99" x14ac:dyDescent="0.15">
      <c r="B57" s="39">
        <v>1.7939814814814815E-3</v>
      </c>
      <c r="C57" s="38">
        <v>0</v>
      </c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  <c r="BJ57" s="38"/>
      <c r="BK57" s="38"/>
      <c r="BL57" s="38"/>
      <c r="BM57" s="38"/>
      <c r="BN57" s="38"/>
      <c r="BO57" s="23">
        <f t="shared" si="0"/>
        <v>155</v>
      </c>
      <c r="BP57" s="38">
        <v>0.625</v>
      </c>
      <c r="BQ57" s="38">
        <v>0.60399999999999998</v>
      </c>
      <c r="BR57" s="38">
        <v>0.70499999999999996</v>
      </c>
      <c r="BS57" s="38">
        <v>0.71399999999999997</v>
      </c>
      <c r="BT57" s="38"/>
      <c r="BU57" s="38"/>
      <c r="BV57" s="38"/>
      <c r="BW57" s="38"/>
      <c r="BX57" s="38"/>
      <c r="BY57" s="38"/>
      <c r="BZ57" s="38"/>
      <c r="CA57" s="38"/>
      <c r="CB57" s="38"/>
      <c r="CC57" s="38"/>
      <c r="CD57" s="38"/>
      <c r="CE57" s="38"/>
      <c r="CF57" s="38"/>
      <c r="CG57" s="38"/>
      <c r="CH57" s="38"/>
      <c r="CI57" s="38"/>
      <c r="CJ57" s="38"/>
      <c r="CK57" s="38"/>
      <c r="CL57" s="38"/>
      <c r="CM57" s="38"/>
      <c r="CN57" s="38"/>
      <c r="CO57" s="38"/>
      <c r="CP57" s="38"/>
      <c r="CQ57" s="38"/>
      <c r="CR57" s="38"/>
      <c r="CS57" s="38"/>
      <c r="CT57" s="38"/>
      <c r="CU57" s="38"/>
    </row>
    <row r="58" spans="2:99" x14ac:dyDescent="0.15">
      <c r="B58" s="39">
        <v>1.8518518518518517E-3</v>
      </c>
      <c r="C58" s="38">
        <v>0</v>
      </c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  <c r="BF58" s="38"/>
      <c r="BG58" s="38"/>
      <c r="BH58" s="38"/>
      <c r="BI58" s="38"/>
      <c r="BJ58" s="38"/>
      <c r="BK58" s="38"/>
      <c r="BL58" s="38"/>
      <c r="BM58" s="38"/>
      <c r="BN58" s="38"/>
      <c r="BO58" s="23">
        <f t="shared" si="0"/>
        <v>160</v>
      </c>
      <c r="BP58" s="38">
        <v>0.61199999999999999</v>
      </c>
      <c r="BQ58" s="38">
        <v>0.59</v>
      </c>
      <c r="BR58" s="38">
        <v>0.69099999999999995</v>
      </c>
      <c r="BS58" s="38">
        <v>0.70199999999999996</v>
      </c>
      <c r="BT58" s="38"/>
      <c r="BU58" s="38"/>
      <c r="BV58" s="38"/>
      <c r="BW58" s="38"/>
      <c r="BX58" s="38"/>
      <c r="BY58" s="38"/>
      <c r="BZ58" s="38"/>
      <c r="CA58" s="38"/>
      <c r="CB58" s="38"/>
      <c r="CC58" s="38"/>
      <c r="CD58" s="38"/>
      <c r="CE58" s="38"/>
      <c r="CF58" s="38"/>
      <c r="CG58" s="38"/>
      <c r="CH58" s="38"/>
      <c r="CI58" s="38"/>
      <c r="CJ58" s="38"/>
      <c r="CK58" s="38"/>
      <c r="CL58" s="38"/>
      <c r="CM58" s="38"/>
      <c r="CN58" s="38"/>
      <c r="CO58" s="38"/>
      <c r="CP58" s="38"/>
      <c r="CQ58" s="38"/>
      <c r="CR58" s="38"/>
      <c r="CS58" s="38"/>
      <c r="CT58" s="38"/>
      <c r="CU58" s="38"/>
    </row>
    <row r="59" spans="2:99" x14ac:dyDescent="0.15">
      <c r="B59" s="39">
        <v>1.9097222222222222E-3</v>
      </c>
      <c r="C59" s="38">
        <v>0</v>
      </c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38"/>
      <c r="BO59" s="23">
        <f t="shared" ref="BO59:BO86" si="1">BO58+5</f>
        <v>165</v>
      </c>
      <c r="BP59" s="38">
        <v>0.59899999999999998</v>
      </c>
      <c r="BQ59" s="38">
        <v>0.57499999999999996</v>
      </c>
      <c r="BR59" s="38">
        <v>0.67800000000000005</v>
      </c>
      <c r="BS59" s="38">
        <v>0.68899999999999995</v>
      </c>
      <c r="BT59" s="38"/>
      <c r="BU59" s="38"/>
      <c r="BV59" s="38"/>
      <c r="BW59" s="38"/>
      <c r="BX59" s="38"/>
      <c r="BY59" s="38"/>
      <c r="BZ59" s="38"/>
      <c r="CA59" s="38"/>
      <c r="CB59" s="38"/>
      <c r="CC59" s="38"/>
      <c r="CD59" s="38"/>
      <c r="CE59" s="38"/>
      <c r="CF59" s="38"/>
      <c r="CG59" s="38"/>
      <c r="CH59" s="38"/>
      <c r="CI59" s="38"/>
      <c r="CJ59" s="38"/>
      <c r="CK59" s="38"/>
      <c r="CL59" s="38"/>
      <c r="CM59" s="38"/>
      <c r="CN59" s="38"/>
      <c r="CO59" s="38"/>
      <c r="CP59" s="38"/>
      <c r="CQ59" s="38"/>
      <c r="CR59" s="38"/>
      <c r="CS59" s="38"/>
      <c r="CT59" s="38"/>
      <c r="CU59" s="38"/>
    </row>
    <row r="60" spans="2:99" x14ac:dyDescent="0.15">
      <c r="B60" s="39">
        <v>1.9675925925925928E-3</v>
      </c>
      <c r="C60" s="38">
        <v>0</v>
      </c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  <c r="BF60" s="38"/>
      <c r="BG60" s="38"/>
      <c r="BH60" s="38"/>
      <c r="BI60" s="38"/>
      <c r="BJ60" s="38"/>
      <c r="BK60" s="38"/>
      <c r="BL60" s="38"/>
      <c r="BM60" s="38"/>
      <c r="BN60" s="38"/>
      <c r="BO60" s="23">
        <f t="shared" si="1"/>
        <v>170</v>
      </c>
      <c r="BP60" s="38">
        <v>0.58599999999999997</v>
      </c>
      <c r="BQ60" s="38">
        <v>0.56100000000000005</v>
      </c>
      <c r="BR60" s="38">
        <v>0.66500000000000004</v>
      </c>
      <c r="BS60" s="38">
        <v>0.67700000000000005</v>
      </c>
      <c r="BT60" s="38"/>
      <c r="BU60" s="38"/>
      <c r="BV60" s="38"/>
      <c r="BW60" s="38"/>
      <c r="BX60" s="38"/>
      <c r="BY60" s="38"/>
      <c r="BZ60" s="38"/>
      <c r="CA60" s="38"/>
      <c r="CB60" s="38"/>
      <c r="CC60" s="38"/>
      <c r="CD60" s="38"/>
      <c r="CE60" s="38"/>
      <c r="CF60" s="38"/>
      <c r="CG60" s="38"/>
      <c r="CH60" s="38"/>
      <c r="CI60" s="38"/>
      <c r="CJ60" s="38"/>
      <c r="CK60" s="38"/>
      <c r="CL60" s="38"/>
      <c r="CM60" s="38"/>
      <c r="CN60" s="38"/>
      <c r="CO60" s="38"/>
      <c r="CP60" s="38"/>
      <c r="CQ60" s="38"/>
      <c r="CR60" s="38"/>
      <c r="CS60" s="38"/>
      <c r="CT60" s="38"/>
      <c r="CU60" s="38"/>
    </row>
    <row r="61" spans="2:99" x14ac:dyDescent="0.15">
      <c r="B61" s="39">
        <v>2.0254629629629629E-3</v>
      </c>
      <c r="C61" s="38">
        <v>0</v>
      </c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  <c r="BK61" s="38"/>
      <c r="BL61" s="38"/>
      <c r="BM61" s="38"/>
      <c r="BN61" s="38"/>
      <c r="BO61" s="23">
        <f t="shared" si="1"/>
        <v>175</v>
      </c>
      <c r="BP61" s="38">
        <v>0.57299999999999995</v>
      </c>
      <c r="BQ61" s="38">
        <v>0.54800000000000004</v>
      </c>
      <c r="BR61" s="38">
        <v>0.65200000000000002</v>
      </c>
      <c r="BS61" s="38">
        <v>0.66600000000000004</v>
      </c>
      <c r="BT61" s="38"/>
      <c r="BU61" s="38"/>
      <c r="BV61" s="38"/>
      <c r="BW61" s="38"/>
      <c r="BX61" s="38"/>
      <c r="BY61" s="38"/>
      <c r="BZ61" s="38"/>
      <c r="CA61" s="38"/>
      <c r="CB61" s="38"/>
      <c r="CC61" s="38"/>
      <c r="CD61" s="38"/>
      <c r="CE61" s="38"/>
      <c r="CF61" s="38"/>
      <c r="CG61" s="38"/>
      <c r="CH61" s="38"/>
      <c r="CI61" s="38"/>
      <c r="CJ61" s="38"/>
      <c r="CK61" s="38"/>
      <c r="CL61" s="38"/>
      <c r="CM61" s="38"/>
      <c r="CN61" s="38"/>
      <c r="CO61" s="38"/>
      <c r="CP61" s="38"/>
      <c r="CQ61" s="38"/>
      <c r="CR61" s="38"/>
      <c r="CS61" s="38"/>
      <c r="CT61" s="38"/>
      <c r="CU61" s="38"/>
    </row>
    <row r="62" spans="2:99" x14ac:dyDescent="0.15">
      <c r="B62" s="39">
        <v>2.0833333333333333E-3</v>
      </c>
      <c r="C62" s="38">
        <v>0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  <c r="BF62" s="38"/>
      <c r="BG62" s="38"/>
      <c r="BH62" s="38"/>
      <c r="BI62" s="38"/>
      <c r="BJ62" s="38"/>
      <c r="BK62" s="38"/>
      <c r="BL62" s="38"/>
      <c r="BM62" s="38"/>
      <c r="BN62" s="38"/>
      <c r="BO62" s="23">
        <f t="shared" si="1"/>
        <v>180</v>
      </c>
      <c r="BP62" s="38">
        <v>0.55900000000000005</v>
      </c>
      <c r="BQ62" s="38">
        <v>0.53500000000000003</v>
      </c>
      <c r="BR62" s="38">
        <v>0.63900000000000001</v>
      </c>
      <c r="BS62" s="38">
        <v>0.65400000000000003</v>
      </c>
      <c r="BT62" s="38"/>
      <c r="BU62" s="38"/>
      <c r="BV62" s="38"/>
      <c r="BW62" s="38"/>
      <c r="BX62" s="38"/>
      <c r="BY62" s="38"/>
      <c r="BZ62" s="38"/>
      <c r="CA62" s="38"/>
      <c r="CB62" s="38"/>
      <c r="CC62" s="38"/>
      <c r="CD62" s="38"/>
      <c r="CE62" s="38"/>
      <c r="CF62" s="38"/>
      <c r="CG62" s="38"/>
      <c r="CH62" s="38"/>
      <c r="CI62" s="38"/>
      <c r="CJ62" s="38"/>
      <c r="CK62" s="38"/>
      <c r="CL62" s="38"/>
      <c r="CM62" s="38"/>
      <c r="CN62" s="38"/>
      <c r="CO62" s="38"/>
      <c r="CP62" s="38"/>
      <c r="CQ62" s="38"/>
      <c r="CR62" s="38"/>
      <c r="CS62" s="38"/>
      <c r="CT62" s="38"/>
      <c r="CU62" s="38"/>
    </row>
    <row r="63" spans="2:99" x14ac:dyDescent="0.15">
      <c r="B63" s="39">
        <v>2.1412037037037038E-3</v>
      </c>
      <c r="C63" s="38">
        <v>0</v>
      </c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  <c r="BF63" s="38"/>
      <c r="BG63" s="38"/>
      <c r="BH63" s="38"/>
      <c r="BI63" s="38"/>
      <c r="BJ63" s="38"/>
      <c r="BK63" s="38"/>
      <c r="BL63" s="38"/>
      <c r="BM63" s="38"/>
      <c r="BN63" s="38"/>
      <c r="BO63" s="23">
        <f t="shared" si="1"/>
        <v>185</v>
      </c>
      <c r="BP63" s="38">
        <v>0.54600000000000004</v>
      </c>
      <c r="BQ63" s="38">
        <v>0.52300000000000002</v>
      </c>
      <c r="BR63" s="38">
        <v>0.626</v>
      </c>
      <c r="BS63" s="38">
        <v>0.64300000000000002</v>
      </c>
      <c r="BT63" s="38"/>
      <c r="BU63" s="38"/>
      <c r="BV63" s="38"/>
      <c r="BW63" s="38"/>
      <c r="BX63" s="38"/>
      <c r="BY63" s="38"/>
      <c r="BZ63" s="38"/>
      <c r="CA63" s="38"/>
      <c r="CB63" s="38"/>
      <c r="CC63" s="38"/>
      <c r="CD63" s="38"/>
      <c r="CE63" s="38"/>
      <c r="CF63" s="38"/>
      <c r="CG63" s="38"/>
      <c r="CH63" s="38"/>
      <c r="CI63" s="38"/>
      <c r="CJ63" s="38"/>
      <c r="CK63" s="38"/>
      <c r="CL63" s="38"/>
      <c r="CM63" s="38"/>
      <c r="CN63" s="38"/>
      <c r="CO63" s="38"/>
      <c r="CP63" s="38"/>
      <c r="CQ63" s="38"/>
      <c r="CR63" s="38"/>
      <c r="CS63" s="38"/>
      <c r="CT63" s="38"/>
      <c r="CU63" s="38"/>
    </row>
    <row r="64" spans="2:99" x14ac:dyDescent="0.15">
      <c r="B64" s="39">
        <v>2.1990740740740742E-3</v>
      </c>
      <c r="C64" s="38">
        <v>0</v>
      </c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  <c r="BF64" s="38"/>
      <c r="BG64" s="38"/>
      <c r="BH64" s="38"/>
      <c r="BI64" s="38"/>
      <c r="BJ64" s="38"/>
      <c r="BK64" s="38"/>
      <c r="BL64" s="38"/>
      <c r="BM64" s="38"/>
      <c r="BN64" s="38"/>
      <c r="BO64" s="23">
        <f t="shared" si="1"/>
        <v>190</v>
      </c>
      <c r="BP64" s="38">
        <v>0.53300000000000003</v>
      </c>
      <c r="BQ64" s="38">
        <v>0.51100000000000001</v>
      </c>
      <c r="BR64" s="38">
        <v>0.61399999999999999</v>
      </c>
      <c r="BS64" s="38">
        <v>0.63200000000000001</v>
      </c>
      <c r="BT64" s="38"/>
      <c r="BU64" s="38"/>
      <c r="BV64" s="38"/>
      <c r="BW64" s="38"/>
      <c r="BX64" s="38"/>
      <c r="BY64" s="38"/>
      <c r="BZ64" s="38"/>
      <c r="CA64" s="38"/>
      <c r="CB64" s="38"/>
      <c r="CC64" s="38"/>
      <c r="CD64" s="38"/>
      <c r="CE64" s="38"/>
      <c r="CF64" s="38"/>
      <c r="CG64" s="38"/>
      <c r="CH64" s="38"/>
      <c r="CI64" s="38"/>
      <c r="CJ64" s="38"/>
      <c r="CK64" s="38"/>
      <c r="CL64" s="38"/>
      <c r="CM64" s="38"/>
      <c r="CN64" s="38"/>
      <c r="CO64" s="38"/>
      <c r="CP64" s="38"/>
      <c r="CQ64" s="38"/>
      <c r="CR64" s="38"/>
      <c r="CS64" s="38"/>
      <c r="CT64" s="38"/>
      <c r="CU64" s="38"/>
    </row>
    <row r="65" spans="2:99" x14ac:dyDescent="0.15">
      <c r="B65" s="39">
        <v>2.2569444444444447E-3</v>
      </c>
      <c r="C65" s="38">
        <v>0</v>
      </c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  <c r="BF65" s="38"/>
      <c r="BG65" s="38"/>
      <c r="BH65" s="38"/>
      <c r="BI65" s="38"/>
      <c r="BJ65" s="38"/>
      <c r="BK65" s="38"/>
      <c r="BL65" s="38"/>
      <c r="BM65" s="38"/>
      <c r="BN65" s="38"/>
      <c r="BO65" s="23">
        <f t="shared" si="1"/>
        <v>195</v>
      </c>
      <c r="BP65" s="38">
        <v>0.52200000000000002</v>
      </c>
      <c r="BQ65" s="38">
        <v>0.499</v>
      </c>
      <c r="BR65" s="38">
        <v>0.60099999999999998</v>
      </c>
      <c r="BS65" s="38">
        <v>0.622</v>
      </c>
      <c r="BT65" s="38"/>
      <c r="BU65" s="38"/>
      <c r="BV65" s="38"/>
      <c r="BW65" s="38"/>
      <c r="BX65" s="38"/>
      <c r="BY65" s="38"/>
      <c r="BZ65" s="38"/>
      <c r="CA65" s="38"/>
      <c r="CB65" s="38"/>
      <c r="CC65" s="38"/>
      <c r="CD65" s="38"/>
      <c r="CE65" s="38"/>
      <c r="CF65" s="38"/>
      <c r="CG65" s="38"/>
      <c r="CH65" s="38"/>
      <c r="CI65" s="38"/>
      <c r="CJ65" s="38"/>
      <c r="CK65" s="38"/>
      <c r="CL65" s="38"/>
      <c r="CM65" s="38"/>
      <c r="CN65" s="38"/>
      <c r="CO65" s="38"/>
      <c r="CP65" s="38"/>
      <c r="CQ65" s="38"/>
      <c r="CR65" s="38"/>
      <c r="CS65" s="38"/>
      <c r="CT65" s="38"/>
      <c r="CU65" s="38"/>
    </row>
    <row r="66" spans="2:99" x14ac:dyDescent="0.15">
      <c r="B66" s="39">
        <v>2.3148148148148151E-3</v>
      </c>
      <c r="C66" s="38">
        <v>0</v>
      </c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  <c r="BF66" s="38"/>
      <c r="BG66" s="38"/>
      <c r="BH66" s="38"/>
      <c r="BI66" s="38"/>
      <c r="BJ66" s="38"/>
      <c r="BK66" s="38"/>
      <c r="BL66" s="38"/>
      <c r="BM66" s="38"/>
      <c r="BN66" s="38"/>
      <c r="BO66" s="23">
        <f t="shared" si="1"/>
        <v>200</v>
      </c>
      <c r="BP66" s="38">
        <v>0.51</v>
      </c>
      <c r="BQ66" s="38">
        <v>0.48899999999999999</v>
      </c>
      <c r="BR66" s="38">
        <v>0.59</v>
      </c>
      <c r="BS66" s="38">
        <v>0.61299999999999999</v>
      </c>
      <c r="BT66" s="38"/>
      <c r="BU66" s="38"/>
      <c r="BV66" s="38"/>
      <c r="BW66" s="38"/>
      <c r="BX66" s="38"/>
      <c r="BY66" s="38"/>
      <c r="BZ66" s="38"/>
      <c r="CA66" s="38"/>
      <c r="CB66" s="38"/>
      <c r="CC66" s="38"/>
      <c r="CD66" s="38"/>
      <c r="CE66" s="38"/>
      <c r="CF66" s="38"/>
      <c r="CG66" s="38"/>
      <c r="CH66" s="38"/>
      <c r="CI66" s="38"/>
      <c r="CJ66" s="38"/>
      <c r="CK66" s="38"/>
      <c r="CL66" s="38"/>
      <c r="CM66" s="38"/>
      <c r="CN66" s="38"/>
      <c r="CO66" s="38"/>
      <c r="CP66" s="38"/>
      <c r="CQ66" s="38"/>
      <c r="CR66" s="38"/>
      <c r="CS66" s="38"/>
      <c r="CT66" s="38"/>
      <c r="CU66" s="38"/>
    </row>
    <row r="67" spans="2:99" x14ac:dyDescent="0.15">
      <c r="B67" s="39">
        <v>2.3726851851851851E-3</v>
      </c>
      <c r="C67" s="38">
        <v>0</v>
      </c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  <c r="BF67" s="38"/>
      <c r="BG67" s="38"/>
      <c r="BH67" s="38"/>
      <c r="BI67" s="38"/>
      <c r="BJ67" s="38"/>
      <c r="BK67" s="38"/>
      <c r="BL67" s="38"/>
      <c r="BM67" s="38"/>
      <c r="BN67" s="38"/>
      <c r="BO67" s="23">
        <f t="shared" si="1"/>
        <v>205</v>
      </c>
      <c r="BP67" s="38">
        <v>0.499</v>
      </c>
      <c r="BQ67" s="38">
        <v>0.47799999999999998</v>
      </c>
      <c r="BR67" s="38">
        <v>0.57899999999999996</v>
      </c>
      <c r="BS67" s="38">
        <v>0.60299999999999998</v>
      </c>
      <c r="BT67" s="38"/>
      <c r="BU67" s="38"/>
      <c r="BV67" s="38"/>
      <c r="BW67" s="38"/>
      <c r="BX67" s="38"/>
      <c r="BY67" s="38"/>
      <c r="BZ67" s="38"/>
      <c r="CA67" s="38"/>
      <c r="CB67" s="38"/>
      <c r="CC67" s="38"/>
      <c r="CD67" s="38"/>
      <c r="CE67" s="38"/>
      <c r="CF67" s="38"/>
      <c r="CG67" s="38"/>
      <c r="CH67" s="38"/>
      <c r="CI67" s="38"/>
      <c r="CJ67" s="38"/>
      <c r="CK67" s="38"/>
      <c r="CL67" s="38"/>
      <c r="CM67" s="38"/>
      <c r="CN67" s="38"/>
      <c r="CO67" s="38"/>
      <c r="CP67" s="38"/>
      <c r="CQ67" s="38"/>
      <c r="CR67" s="38"/>
      <c r="CS67" s="38"/>
      <c r="CT67" s="38"/>
      <c r="CU67" s="38"/>
    </row>
    <row r="68" spans="2:99" x14ac:dyDescent="0.15">
      <c r="B68" s="39">
        <v>2.4305555555555556E-3</v>
      </c>
      <c r="C68" s="38">
        <v>0</v>
      </c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  <c r="BM68" s="38"/>
      <c r="BN68" s="38"/>
      <c r="BO68" s="23">
        <f t="shared" si="1"/>
        <v>210</v>
      </c>
      <c r="BP68" s="38">
        <v>0.48799999999999999</v>
      </c>
      <c r="BQ68" s="38">
        <v>0.46800000000000003</v>
      </c>
      <c r="BR68" s="38">
        <v>0.56799999999999995</v>
      </c>
      <c r="BS68" s="38">
        <v>0.59299999999999997</v>
      </c>
      <c r="BT68" s="38"/>
      <c r="BU68" s="38"/>
      <c r="BV68" s="38"/>
      <c r="BW68" s="38"/>
      <c r="BX68" s="38"/>
      <c r="BY68" s="38"/>
      <c r="BZ68" s="38"/>
      <c r="CA68" s="38"/>
      <c r="CB68" s="38"/>
      <c r="CC68" s="38"/>
      <c r="CD68" s="38"/>
      <c r="CE68" s="38"/>
      <c r="CF68" s="38"/>
      <c r="CG68" s="38"/>
      <c r="CH68" s="38"/>
      <c r="CI68" s="38"/>
      <c r="CJ68" s="38"/>
      <c r="CK68" s="38"/>
      <c r="CL68" s="38"/>
      <c r="CM68" s="38"/>
      <c r="CN68" s="38"/>
      <c r="CO68" s="38"/>
      <c r="CP68" s="38"/>
      <c r="CQ68" s="38"/>
      <c r="CR68" s="38"/>
      <c r="CS68" s="38"/>
      <c r="CT68" s="38"/>
      <c r="CU68" s="38"/>
    </row>
    <row r="69" spans="2:99" x14ac:dyDescent="0.15">
      <c r="B69" s="39">
        <v>2.488425925925926E-3</v>
      </c>
      <c r="C69" s="38">
        <v>0</v>
      </c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  <c r="BF69" s="38"/>
      <c r="BG69" s="38"/>
      <c r="BH69" s="38"/>
      <c r="BI69" s="38"/>
      <c r="BJ69" s="38"/>
      <c r="BK69" s="38"/>
      <c r="BL69" s="38"/>
      <c r="BM69" s="38"/>
      <c r="BN69" s="38"/>
      <c r="BO69" s="23">
        <f t="shared" si="1"/>
        <v>215</v>
      </c>
      <c r="BP69" s="38">
        <v>0.47799999999999998</v>
      </c>
      <c r="BQ69" s="38">
        <v>0.45900000000000002</v>
      </c>
      <c r="BR69" s="38">
        <v>0.55700000000000005</v>
      </c>
      <c r="BS69" s="38">
        <v>0.58299999999999996</v>
      </c>
      <c r="BT69" s="38"/>
      <c r="BU69" s="38"/>
      <c r="BV69" s="38"/>
      <c r="BW69" s="38"/>
      <c r="BX69" s="38"/>
      <c r="BY69" s="38"/>
      <c r="BZ69" s="38"/>
      <c r="CA69" s="38"/>
      <c r="CB69" s="38"/>
      <c r="CC69" s="38"/>
      <c r="CD69" s="38"/>
      <c r="CE69" s="38"/>
      <c r="CF69" s="38"/>
      <c r="CG69" s="38"/>
      <c r="CH69" s="38"/>
      <c r="CI69" s="38"/>
      <c r="CJ69" s="38"/>
      <c r="CK69" s="38"/>
      <c r="CL69" s="38"/>
      <c r="CM69" s="38"/>
      <c r="CN69" s="38"/>
      <c r="CO69" s="38"/>
      <c r="CP69" s="38"/>
      <c r="CQ69" s="38"/>
      <c r="CR69" s="38"/>
      <c r="CS69" s="38"/>
      <c r="CT69" s="38"/>
      <c r="CU69" s="38"/>
    </row>
    <row r="70" spans="2:99" x14ac:dyDescent="0.15">
      <c r="B70" s="39">
        <v>2.5462962962962961E-3</v>
      </c>
      <c r="C70" s="38">
        <v>0</v>
      </c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  <c r="BF70" s="38"/>
      <c r="BG70" s="38"/>
      <c r="BH70" s="38"/>
      <c r="BI70" s="38"/>
      <c r="BJ70" s="38"/>
      <c r="BK70" s="38"/>
      <c r="BL70" s="38"/>
      <c r="BM70" s="38"/>
      <c r="BN70" s="38"/>
      <c r="BO70" s="23">
        <f t="shared" si="1"/>
        <v>220</v>
      </c>
      <c r="BP70" s="38">
        <v>0.46800000000000003</v>
      </c>
      <c r="BQ70" s="38">
        <v>0.44900000000000001</v>
      </c>
      <c r="BR70" s="38">
        <v>0.54600000000000004</v>
      </c>
      <c r="BS70" s="38">
        <v>0.57199999999999995</v>
      </c>
      <c r="BT70" s="38"/>
      <c r="BU70" s="38"/>
      <c r="BV70" s="38"/>
      <c r="BW70" s="38"/>
      <c r="BX70" s="38"/>
      <c r="BY70" s="38"/>
      <c r="BZ70" s="38"/>
      <c r="CA70" s="38"/>
      <c r="CB70" s="38"/>
      <c r="CC70" s="38"/>
      <c r="CD70" s="38"/>
      <c r="CE70" s="38"/>
      <c r="CF70" s="38"/>
      <c r="CG70" s="38"/>
      <c r="CH70" s="38"/>
      <c r="CI70" s="38"/>
      <c r="CJ70" s="38"/>
      <c r="CK70" s="38"/>
      <c r="CL70" s="38"/>
      <c r="CM70" s="38"/>
      <c r="CN70" s="38"/>
      <c r="CO70" s="38"/>
      <c r="CP70" s="38"/>
      <c r="CQ70" s="38"/>
      <c r="CR70" s="38"/>
      <c r="CS70" s="38"/>
      <c r="CT70" s="38"/>
      <c r="CU70" s="38"/>
    </row>
    <row r="71" spans="2:99" x14ac:dyDescent="0.15">
      <c r="B71" s="39">
        <v>2.6041666666666665E-3</v>
      </c>
      <c r="C71" s="38">
        <v>0</v>
      </c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  <c r="BF71" s="38"/>
      <c r="BG71" s="38"/>
      <c r="BH71" s="38"/>
      <c r="BI71" s="38"/>
      <c r="BJ71" s="38"/>
      <c r="BK71" s="38"/>
      <c r="BL71" s="38"/>
      <c r="BM71" s="38"/>
      <c r="BN71" s="38"/>
      <c r="BO71" s="23">
        <f t="shared" si="1"/>
        <v>225</v>
      </c>
      <c r="BP71" s="38">
        <v>0.45900000000000002</v>
      </c>
      <c r="BQ71" s="38">
        <v>0.44</v>
      </c>
      <c r="BR71" s="38">
        <v>0.53600000000000003</v>
      </c>
      <c r="BS71" s="38">
        <v>0.56100000000000005</v>
      </c>
      <c r="BT71" s="38"/>
      <c r="BU71" s="38"/>
      <c r="BV71" s="38"/>
      <c r="BW71" s="38"/>
      <c r="BX71" s="38"/>
      <c r="BY71" s="38"/>
      <c r="BZ71" s="38"/>
      <c r="CA71" s="38"/>
      <c r="CB71" s="38"/>
      <c r="CC71" s="38"/>
      <c r="CD71" s="38"/>
      <c r="CE71" s="38"/>
      <c r="CF71" s="38"/>
      <c r="CG71" s="38"/>
      <c r="CH71" s="38"/>
      <c r="CI71" s="38"/>
      <c r="CJ71" s="38"/>
      <c r="CK71" s="38"/>
      <c r="CL71" s="38"/>
      <c r="CM71" s="38"/>
      <c r="CN71" s="38"/>
      <c r="CO71" s="38"/>
      <c r="CP71" s="38"/>
      <c r="CQ71" s="38"/>
      <c r="CR71" s="38"/>
      <c r="CS71" s="38"/>
      <c r="CT71" s="38"/>
      <c r="CU71" s="38"/>
    </row>
    <row r="72" spans="2:99" x14ac:dyDescent="0.15">
      <c r="B72" s="39">
        <v>2.6620370370370374E-3</v>
      </c>
      <c r="C72" s="38">
        <v>0</v>
      </c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  <c r="BF72" s="38"/>
      <c r="BG72" s="38"/>
      <c r="BH72" s="38"/>
      <c r="BI72" s="38"/>
      <c r="BJ72" s="38"/>
      <c r="BK72" s="38"/>
      <c r="BL72" s="38"/>
      <c r="BM72" s="38"/>
      <c r="BN72" s="38"/>
      <c r="BO72" s="23">
        <f t="shared" si="1"/>
        <v>230</v>
      </c>
      <c r="BP72" s="38">
        <v>0.44900000000000001</v>
      </c>
      <c r="BQ72" s="38">
        <v>0.432</v>
      </c>
      <c r="BR72" s="38">
        <v>0.52600000000000002</v>
      </c>
      <c r="BS72" s="38">
        <v>0.54900000000000004</v>
      </c>
      <c r="BT72" s="38"/>
      <c r="BU72" s="38"/>
      <c r="BV72" s="38"/>
      <c r="BW72" s="38"/>
      <c r="BX72" s="38"/>
      <c r="BY72" s="38"/>
      <c r="BZ72" s="38"/>
      <c r="CA72" s="38"/>
      <c r="CB72" s="38"/>
      <c r="CC72" s="38"/>
      <c r="CD72" s="38"/>
      <c r="CE72" s="38"/>
      <c r="CF72" s="38"/>
      <c r="CG72" s="38"/>
      <c r="CH72" s="38"/>
      <c r="CI72" s="38"/>
      <c r="CJ72" s="38"/>
      <c r="CK72" s="38"/>
      <c r="CL72" s="38"/>
      <c r="CM72" s="38"/>
      <c r="CN72" s="38"/>
      <c r="CO72" s="38"/>
      <c r="CP72" s="38"/>
      <c r="CQ72" s="38"/>
      <c r="CR72" s="38"/>
      <c r="CS72" s="38"/>
      <c r="CT72" s="38"/>
      <c r="CU72" s="38"/>
    </row>
    <row r="73" spans="2:99" x14ac:dyDescent="0.15">
      <c r="B73" s="39">
        <v>2.7199074074074074E-3</v>
      </c>
      <c r="C73" s="38">
        <v>0</v>
      </c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/>
      <c r="BF73" s="38"/>
      <c r="BG73" s="38"/>
      <c r="BH73" s="38"/>
      <c r="BI73" s="38"/>
      <c r="BJ73" s="38"/>
      <c r="BK73" s="38"/>
      <c r="BL73" s="38"/>
      <c r="BM73" s="38"/>
      <c r="BN73" s="38"/>
      <c r="BO73" s="23">
        <f t="shared" si="1"/>
        <v>235</v>
      </c>
      <c r="BP73" s="38">
        <v>0.439</v>
      </c>
      <c r="BQ73" s="38">
        <v>0.42199999999999999</v>
      </c>
      <c r="BR73" s="38">
        <v>0.51600000000000001</v>
      </c>
      <c r="BS73" s="38">
        <v>0.53800000000000003</v>
      </c>
      <c r="BT73" s="38"/>
      <c r="BU73" s="38"/>
      <c r="BV73" s="38"/>
      <c r="BW73" s="38"/>
      <c r="BX73" s="38"/>
      <c r="BY73" s="38"/>
      <c r="BZ73" s="38"/>
      <c r="CA73" s="38"/>
      <c r="CB73" s="38"/>
      <c r="CC73" s="38"/>
      <c r="CD73" s="38"/>
      <c r="CE73" s="38"/>
      <c r="CF73" s="38"/>
      <c r="CG73" s="38"/>
      <c r="CH73" s="38"/>
      <c r="CI73" s="38"/>
      <c r="CJ73" s="38"/>
      <c r="CK73" s="38"/>
      <c r="CL73" s="38"/>
      <c r="CM73" s="38"/>
      <c r="CN73" s="38"/>
      <c r="CO73" s="38"/>
      <c r="CP73" s="38"/>
      <c r="CQ73" s="38"/>
      <c r="CR73" s="38"/>
      <c r="CS73" s="38"/>
      <c r="CT73" s="38"/>
      <c r="CU73" s="38"/>
    </row>
    <row r="74" spans="2:99" x14ac:dyDescent="0.15">
      <c r="B74" s="39">
        <v>2.7777777777777779E-3</v>
      </c>
      <c r="C74" s="38">
        <v>0</v>
      </c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/>
      <c r="BF74" s="38"/>
      <c r="BG74" s="38"/>
      <c r="BH74" s="38"/>
      <c r="BI74" s="38"/>
      <c r="BJ74" s="38"/>
      <c r="BK74" s="38"/>
      <c r="BL74" s="38"/>
      <c r="BM74" s="38"/>
      <c r="BN74" s="38"/>
      <c r="BO74" s="23">
        <f t="shared" si="1"/>
        <v>240</v>
      </c>
      <c r="BP74" s="38">
        <v>0.42899999999999999</v>
      </c>
      <c r="BQ74" s="38">
        <v>0.41399999999999998</v>
      </c>
      <c r="BR74" s="38">
        <v>0.50700000000000001</v>
      </c>
      <c r="BS74" s="38">
        <v>0.52800000000000002</v>
      </c>
      <c r="BT74" s="38"/>
      <c r="BU74" s="38"/>
      <c r="BV74" s="38"/>
      <c r="BW74" s="38"/>
      <c r="BX74" s="38"/>
      <c r="BY74" s="38"/>
      <c r="BZ74" s="38"/>
      <c r="CA74" s="38"/>
      <c r="CB74" s="38"/>
      <c r="CC74" s="38"/>
      <c r="CD74" s="38"/>
      <c r="CE74" s="38"/>
      <c r="CF74" s="38"/>
      <c r="CG74" s="38"/>
      <c r="CH74" s="38"/>
      <c r="CI74" s="38"/>
      <c r="CJ74" s="38"/>
      <c r="CK74" s="38"/>
      <c r="CL74" s="38"/>
      <c r="CM74" s="38"/>
      <c r="CN74" s="38"/>
      <c r="CO74" s="38"/>
      <c r="CP74" s="38"/>
      <c r="CQ74" s="38"/>
      <c r="CR74" s="38"/>
      <c r="CS74" s="38"/>
      <c r="CT74" s="38"/>
      <c r="CU74" s="38"/>
    </row>
    <row r="75" spans="2:99" x14ac:dyDescent="0.15">
      <c r="B75" s="39">
        <v>2.8356481481481479E-3</v>
      </c>
      <c r="C75" s="38">
        <v>0</v>
      </c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/>
      <c r="BF75" s="38"/>
      <c r="BG75" s="38"/>
      <c r="BH75" s="38"/>
      <c r="BI75" s="38"/>
      <c r="BJ75" s="38"/>
      <c r="BK75" s="38"/>
      <c r="BL75" s="38"/>
      <c r="BM75" s="38"/>
      <c r="BN75" s="38"/>
      <c r="BO75" s="23">
        <f t="shared" si="1"/>
        <v>245</v>
      </c>
      <c r="BP75" s="38">
        <v>0.41899999999999998</v>
      </c>
      <c r="BQ75" s="38">
        <v>0.40600000000000003</v>
      </c>
      <c r="BR75" s="38">
        <v>0.498</v>
      </c>
      <c r="BS75" s="38">
        <v>0.51800000000000002</v>
      </c>
      <c r="BT75" s="38"/>
      <c r="BU75" s="38"/>
      <c r="BV75" s="38"/>
      <c r="BW75" s="38"/>
      <c r="BX75" s="38"/>
      <c r="BY75" s="38"/>
      <c r="BZ75" s="38"/>
      <c r="CA75" s="38"/>
      <c r="CB75" s="38"/>
      <c r="CC75" s="38"/>
      <c r="CD75" s="38"/>
      <c r="CE75" s="38"/>
      <c r="CF75" s="38"/>
      <c r="CG75" s="38"/>
      <c r="CH75" s="38"/>
      <c r="CI75" s="38"/>
      <c r="CJ75" s="38"/>
      <c r="CK75" s="38"/>
      <c r="CL75" s="38"/>
      <c r="CM75" s="38"/>
      <c r="CN75" s="38"/>
      <c r="CO75" s="38"/>
      <c r="CP75" s="38"/>
      <c r="CQ75" s="38"/>
      <c r="CR75" s="38"/>
      <c r="CS75" s="38"/>
      <c r="CT75" s="38"/>
      <c r="CU75" s="38"/>
    </row>
    <row r="76" spans="2:99" x14ac:dyDescent="0.15">
      <c r="B76" s="39">
        <v>2.8935185185185188E-3</v>
      </c>
      <c r="C76" s="38">
        <v>0</v>
      </c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38"/>
      <c r="BB76" s="38"/>
      <c r="BC76" s="38"/>
      <c r="BD76" s="38"/>
      <c r="BE76" s="38"/>
      <c r="BF76" s="38"/>
      <c r="BG76" s="38"/>
      <c r="BH76" s="38"/>
      <c r="BI76" s="38"/>
      <c r="BJ76" s="38"/>
      <c r="BK76" s="38"/>
      <c r="BL76" s="38"/>
      <c r="BM76" s="38"/>
      <c r="BN76" s="38"/>
      <c r="BO76" s="23">
        <f t="shared" si="1"/>
        <v>250</v>
      </c>
      <c r="BP76" s="38">
        <v>0.41</v>
      </c>
      <c r="BQ76" s="38">
        <v>0.39800000000000002</v>
      </c>
      <c r="BR76" s="38">
        <v>0.48899999999999999</v>
      </c>
      <c r="BS76" s="38">
        <v>0.50900000000000001</v>
      </c>
      <c r="BT76" s="38"/>
      <c r="BU76" s="38"/>
      <c r="BV76" s="38"/>
      <c r="BW76" s="38"/>
      <c r="BX76" s="38"/>
      <c r="BY76" s="38"/>
      <c r="BZ76" s="38"/>
      <c r="CA76" s="38"/>
      <c r="CB76" s="38"/>
      <c r="CC76" s="38"/>
      <c r="CD76" s="38"/>
      <c r="CE76" s="38"/>
      <c r="CF76" s="38"/>
      <c r="CG76" s="38"/>
      <c r="CH76" s="38"/>
      <c r="CI76" s="38"/>
      <c r="CJ76" s="38"/>
      <c r="CK76" s="38"/>
      <c r="CL76" s="38"/>
      <c r="CM76" s="38"/>
      <c r="CN76" s="38"/>
      <c r="CO76" s="38"/>
      <c r="CP76" s="38"/>
      <c r="CQ76" s="38"/>
      <c r="CR76" s="38"/>
      <c r="CS76" s="38"/>
      <c r="CT76" s="38"/>
      <c r="CU76" s="38"/>
    </row>
    <row r="77" spans="2:99" x14ac:dyDescent="0.15">
      <c r="B77" s="39">
        <v>2.9513888888888888E-3</v>
      </c>
      <c r="C77" s="38">
        <v>0</v>
      </c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/>
      <c r="BF77" s="38"/>
      <c r="BG77" s="38"/>
      <c r="BH77" s="38"/>
      <c r="BI77" s="38"/>
      <c r="BJ77" s="38"/>
      <c r="BK77" s="38"/>
      <c r="BL77" s="38"/>
      <c r="BM77" s="38"/>
      <c r="BN77" s="38"/>
      <c r="BO77" s="23">
        <f t="shared" si="1"/>
        <v>255</v>
      </c>
      <c r="BP77" s="38">
        <v>0.40100000000000002</v>
      </c>
      <c r="BQ77" s="38">
        <v>0.38900000000000001</v>
      </c>
      <c r="BR77" s="38">
        <v>0.48</v>
      </c>
      <c r="BS77" s="38">
        <v>0.499</v>
      </c>
      <c r="BT77" s="38"/>
      <c r="BU77" s="38"/>
      <c r="BV77" s="38"/>
      <c r="BW77" s="38"/>
      <c r="BX77" s="38"/>
      <c r="BY77" s="38"/>
      <c r="BZ77" s="38"/>
      <c r="CA77" s="38"/>
      <c r="CB77" s="38"/>
      <c r="CC77" s="38"/>
      <c r="CD77" s="38"/>
      <c r="CE77" s="38"/>
      <c r="CF77" s="38"/>
      <c r="CG77" s="38"/>
      <c r="CH77" s="38"/>
      <c r="CI77" s="38"/>
      <c r="CJ77" s="38"/>
      <c r="CK77" s="38"/>
      <c r="CL77" s="38"/>
      <c r="CM77" s="38"/>
      <c r="CN77" s="38"/>
      <c r="CO77" s="38"/>
      <c r="CP77" s="38"/>
      <c r="CQ77" s="38"/>
      <c r="CR77" s="38"/>
      <c r="CS77" s="38"/>
      <c r="CT77" s="38"/>
      <c r="CU77" s="38"/>
    </row>
    <row r="78" spans="2:99" x14ac:dyDescent="0.15">
      <c r="B78" s="39">
        <v>3.0092592592592588E-3</v>
      </c>
      <c r="C78" s="38">
        <v>0</v>
      </c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/>
      <c r="AP78" s="38"/>
      <c r="AQ78" s="38"/>
      <c r="AR78" s="38"/>
      <c r="AS78" s="38"/>
      <c r="AT78" s="38"/>
      <c r="AU78" s="38"/>
      <c r="AV78" s="38"/>
      <c r="AW78" s="38"/>
      <c r="AX78" s="38"/>
      <c r="AY78" s="38"/>
      <c r="AZ78" s="38"/>
      <c r="BA78" s="38"/>
      <c r="BB78" s="38"/>
      <c r="BC78" s="38"/>
      <c r="BD78" s="38"/>
      <c r="BE78" s="38"/>
      <c r="BF78" s="38"/>
      <c r="BG78" s="38"/>
      <c r="BH78" s="38"/>
      <c r="BI78" s="38"/>
      <c r="BJ78" s="38"/>
      <c r="BK78" s="38"/>
      <c r="BL78" s="38"/>
      <c r="BM78" s="38"/>
      <c r="BN78" s="38"/>
      <c r="BO78" s="23">
        <f t="shared" si="1"/>
        <v>260</v>
      </c>
      <c r="BP78" s="38">
        <v>0.39200000000000002</v>
      </c>
      <c r="BQ78" s="38">
        <v>0.38200000000000001</v>
      </c>
      <c r="BR78" s="38">
        <v>0.47199999999999998</v>
      </c>
      <c r="BS78" s="38">
        <v>0.49099999999999999</v>
      </c>
      <c r="BT78" s="38"/>
      <c r="BU78" s="38"/>
      <c r="BV78" s="38"/>
      <c r="BW78" s="38"/>
      <c r="BX78" s="38"/>
      <c r="BY78" s="38"/>
      <c r="BZ78" s="38"/>
      <c r="CA78" s="38"/>
      <c r="CB78" s="38"/>
      <c r="CC78" s="38"/>
      <c r="CD78" s="38"/>
      <c r="CE78" s="38"/>
      <c r="CF78" s="38"/>
      <c r="CG78" s="38"/>
      <c r="CH78" s="38"/>
      <c r="CI78" s="38"/>
      <c r="CJ78" s="38"/>
      <c r="CK78" s="38"/>
      <c r="CL78" s="38"/>
      <c r="CM78" s="38"/>
      <c r="CN78" s="38"/>
      <c r="CO78" s="38"/>
      <c r="CP78" s="38"/>
      <c r="CQ78" s="38"/>
      <c r="CR78" s="38"/>
      <c r="CS78" s="38"/>
      <c r="CT78" s="38"/>
      <c r="CU78" s="38"/>
    </row>
    <row r="79" spans="2:99" x14ac:dyDescent="0.15">
      <c r="B79" s="39">
        <v>3.0671296296296297E-3</v>
      </c>
      <c r="C79" s="38">
        <v>0</v>
      </c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/>
      <c r="BF79" s="38"/>
      <c r="BG79" s="38"/>
      <c r="BH79" s="38"/>
      <c r="BI79" s="38"/>
      <c r="BJ79" s="38"/>
      <c r="BK79" s="38"/>
      <c r="BL79" s="38"/>
      <c r="BM79" s="38"/>
      <c r="BN79" s="38"/>
      <c r="BO79" s="23">
        <f t="shared" si="1"/>
        <v>265</v>
      </c>
      <c r="BP79" s="38">
        <v>0.38400000000000001</v>
      </c>
      <c r="BQ79" s="38">
        <v>0.376</v>
      </c>
      <c r="BR79" s="38">
        <v>0.46300000000000002</v>
      </c>
      <c r="BS79" s="38">
        <v>0.48399999999999999</v>
      </c>
      <c r="BT79" s="38"/>
      <c r="BU79" s="38"/>
      <c r="BV79" s="38"/>
      <c r="BW79" s="38"/>
      <c r="BX79" s="38"/>
      <c r="BY79" s="38"/>
      <c r="BZ79" s="38"/>
      <c r="CA79" s="38"/>
      <c r="CB79" s="38"/>
      <c r="CC79" s="38"/>
      <c r="CD79" s="38"/>
      <c r="CE79" s="38"/>
      <c r="CF79" s="38"/>
      <c r="CG79" s="38"/>
      <c r="CH79" s="38"/>
      <c r="CI79" s="38"/>
      <c r="CJ79" s="38"/>
      <c r="CK79" s="38"/>
      <c r="CL79" s="38"/>
      <c r="CM79" s="38"/>
      <c r="CN79" s="38"/>
      <c r="CO79" s="38"/>
      <c r="CP79" s="38"/>
      <c r="CQ79" s="38"/>
      <c r="CR79" s="38"/>
      <c r="CS79" s="38"/>
      <c r="CT79" s="38"/>
      <c r="CU79" s="38"/>
    </row>
    <row r="80" spans="2:99" x14ac:dyDescent="0.15">
      <c r="B80" s="39">
        <v>3.1249999999999997E-3</v>
      </c>
      <c r="C80" s="38">
        <v>0</v>
      </c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  <c r="BH80" s="38"/>
      <c r="BI80" s="38"/>
      <c r="BJ80" s="38"/>
      <c r="BK80" s="38"/>
      <c r="BL80" s="38"/>
      <c r="BM80" s="38"/>
      <c r="BN80" s="38"/>
      <c r="BO80" s="23">
        <f t="shared" si="1"/>
        <v>270</v>
      </c>
      <c r="BP80" s="38">
        <v>0.376</v>
      </c>
      <c r="BQ80" s="38">
        <v>0.36899999999999999</v>
      </c>
      <c r="BR80" s="38">
        <v>0.45500000000000002</v>
      </c>
      <c r="BS80" s="38">
        <v>0.47499999999999998</v>
      </c>
      <c r="BT80" s="38"/>
      <c r="BU80" s="38"/>
      <c r="BV80" s="38"/>
      <c r="BW80" s="38"/>
      <c r="BX80" s="38"/>
      <c r="BY80" s="38"/>
      <c r="BZ80" s="38"/>
      <c r="CA80" s="38"/>
      <c r="CB80" s="38"/>
      <c r="CC80" s="38"/>
      <c r="CD80" s="38"/>
      <c r="CE80" s="38"/>
      <c r="CF80" s="38"/>
      <c r="CG80" s="38"/>
      <c r="CH80" s="38"/>
      <c r="CI80" s="38"/>
      <c r="CJ80" s="38"/>
      <c r="CK80" s="38"/>
      <c r="CL80" s="38"/>
      <c r="CM80" s="38"/>
      <c r="CN80" s="38"/>
      <c r="CO80" s="38"/>
      <c r="CP80" s="38"/>
      <c r="CQ80" s="38"/>
      <c r="CR80" s="38"/>
      <c r="CS80" s="38"/>
      <c r="CT80" s="38"/>
      <c r="CU80" s="38"/>
    </row>
    <row r="81" spans="1:99" x14ac:dyDescent="0.15">
      <c r="B81" s="39">
        <v>3.1828703703703702E-3</v>
      </c>
      <c r="C81" s="38">
        <v>0</v>
      </c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  <c r="BF81" s="38"/>
      <c r="BG81" s="38"/>
      <c r="BH81" s="38"/>
      <c r="BI81" s="38"/>
      <c r="BJ81" s="38"/>
      <c r="BK81" s="38"/>
      <c r="BL81" s="38"/>
      <c r="BM81" s="38"/>
      <c r="BN81" s="38"/>
      <c r="BO81" s="23">
        <f t="shared" si="1"/>
        <v>275</v>
      </c>
      <c r="BP81" s="38">
        <v>0.36799999999999999</v>
      </c>
      <c r="BQ81" s="38">
        <v>0.36199999999999999</v>
      </c>
      <c r="BR81" s="38">
        <v>0.44700000000000001</v>
      </c>
      <c r="BS81" s="38">
        <v>0.46800000000000003</v>
      </c>
      <c r="BT81" s="38"/>
      <c r="BU81" s="38"/>
      <c r="BV81" s="38"/>
      <c r="BW81" s="38"/>
      <c r="BX81" s="38"/>
      <c r="BY81" s="38"/>
      <c r="BZ81" s="38"/>
      <c r="CA81" s="38"/>
      <c r="CB81" s="38"/>
      <c r="CC81" s="38"/>
      <c r="CD81" s="38"/>
      <c r="CE81" s="38"/>
      <c r="CF81" s="38"/>
      <c r="CG81" s="38"/>
      <c r="CH81" s="38"/>
      <c r="CI81" s="38"/>
      <c r="CJ81" s="38"/>
      <c r="CK81" s="38"/>
      <c r="CL81" s="38"/>
      <c r="CM81" s="38"/>
      <c r="CN81" s="38"/>
      <c r="CO81" s="38"/>
      <c r="CP81" s="38"/>
      <c r="CQ81" s="38"/>
      <c r="CR81" s="38"/>
      <c r="CS81" s="38"/>
      <c r="CT81" s="38"/>
      <c r="CU81" s="38"/>
    </row>
    <row r="82" spans="1:99" x14ac:dyDescent="0.15">
      <c r="B82" s="39">
        <v>3.2407407407407406E-3</v>
      </c>
      <c r="C82" s="38">
        <v>0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/>
      <c r="BF82" s="38"/>
      <c r="BG82" s="38"/>
      <c r="BH82" s="38"/>
      <c r="BI82" s="38"/>
      <c r="BJ82" s="38"/>
      <c r="BK82" s="38"/>
      <c r="BL82" s="38"/>
      <c r="BM82" s="38"/>
      <c r="BN82" s="38"/>
      <c r="BO82" s="23">
        <f t="shared" si="1"/>
        <v>280</v>
      </c>
      <c r="BP82" s="38">
        <v>0.36099999999999999</v>
      </c>
      <c r="BQ82" s="38">
        <v>0.35599999999999998</v>
      </c>
      <c r="BR82" s="38">
        <v>0.44</v>
      </c>
      <c r="BS82" s="38">
        <v>0.46</v>
      </c>
      <c r="BT82" s="38"/>
      <c r="BU82" s="38"/>
      <c r="BV82" s="38"/>
      <c r="BW82" s="38"/>
      <c r="BX82" s="38"/>
      <c r="BY82" s="38"/>
      <c r="BZ82" s="38"/>
      <c r="CA82" s="38"/>
      <c r="CB82" s="38"/>
      <c r="CC82" s="38"/>
      <c r="CD82" s="38"/>
      <c r="CE82" s="38"/>
      <c r="CF82" s="38"/>
      <c r="CG82" s="38"/>
      <c r="CH82" s="38"/>
      <c r="CI82" s="38"/>
      <c r="CJ82" s="38"/>
      <c r="CK82" s="38"/>
      <c r="CL82" s="38"/>
      <c r="CM82" s="38"/>
      <c r="CN82" s="38"/>
      <c r="CO82" s="38"/>
      <c r="CP82" s="38"/>
      <c r="CQ82" s="38"/>
      <c r="CR82" s="38"/>
      <c r="CS82" s="38"/>
      <c r="CT82" s="38"/>
      <c r="CU82" s="38"/>
    </row>
    <row r="83" spans="1:99" x14ac:dyDescent="0.15">
      <c r="B83" s="39">
        <v>3.2986111111111111E-3</v>
      </c>
      <c r="C83" s="38">
        <v>0</v>
      </c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/>
      <c r="BF83" s="38"/>
      <c r="BG83" s="38"/>
      <c r="BH83" s="38"/>
      <c r="BI83" s="38"/>
      <c r="BJ83" s="38"/>
      <c r="BK83" s="38"/>
      <c r="BL83" s="38"/>
      <c r="BM83" s="38"/>
      <c r="BN83" s="38"/>
      <c r="BO83" s="23">
        <f t="shared" si="1"/>
        <v>285</v>
      </c>
      <c r="BP83" s="38">
        <v>0.35399999999999998</v>
      </c>
      <c r="BQ83" s="38">
        <v>0.35</v>
      </c>
      <c r="BR83" s="38">
        <v>0.433</v>
      </c>
      <c r="BS83" s="38">
        <v>0.45300000000000001</v>
      </c>
      <c r="BT83" s="38"/>
      <c r="BU83" s="38"/>
      <c r="BV83" s="38"/>
      <c r="BW83" s="38"/>
      <c r="BX83" s="38"/>
      <c r="BY83" s="38"/>
      <c r="BZ83" s="38"/>
      <c r="CA83" s="38"/>
      <c r="CB83" s="38"/>
      <c r="CC83" s="38"/>
      <c r="CD83" s="38"/>
      <c r="CE83" s="38"/>
      <c r="CF83" s="38"/>
      <c r="CG83" s="38"/>
      <c r="CH83" s="38"/>
      <c r="CI83" s="38"/>
      <c r="CJ83" s="38"/>
      <c r="CK83" s="38"/>
      <c r="CL83" s="38"/>
      <c r="CM83" s="38"/>
      <c r="CN83" s="38"/>
      <c r="CO83" s="38"/>
      <c r="CP83" s="38"/>
      <c r="CQ83" s="38"/>
      <c r="CR83" s="38"/>
      <c r="CS83" s="38"/>
      <c r="CT83" s="38"/>
      <c r="CU83" s="38"/>
    </row>
    <row r="84" spans="1:99" x14ac:dyDescent="0.15">
      <c r="B84" s="39">
        <v>3.3564814814814811E-3</v>
      </c>
      <c r="C84" s="38">
        <v>0</v>
      </c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8"/>
      <c r="AR84" s="38"/>
      <c r="AS84" s="38"/>
      <c r="AT84" s="38"/>
      <c r="AU84" s="38"/>
      <c r="AV84" s="38"/>
      <c r="AW84" s="38"/>
      <c r="AX84" s="38"/>
      <c r="AY84" s="38"/>
      <c r="AZ84" s="38"/>
      <c r="BA84" s="38"/>
      <c r="BB84" s="38"/>
      <c r="BC84" s="38"/>
      <c r="BD84" s="38"/>
      <c r="BE84" s="38"/>
      <c r="BF84" s="38"/>
      <c r="BG84" s="38"/>
      <c r="BH84" s="38"/>
      <c r="BI84" s="38"/>
      <c r="BJ84" s="38"/>
      <c r="BK84" s="38"/>
      <c r="BL84" s="38"/>
      <c r="BM84" s="38"/>
      <c r="BN84" s="38"/>
      <c r="BO84" s="23">
        <f t="shared" si="1"/>
        <v>290</v>
      </c>
      <c r="BP84" s="38">
        <v>0.34699999999999998</v>
      </c>
      <c r="BQ84" s="38">
        <v>0.34399999999999997</v>
      </c>
      <c r="BR84" s="38">
        <v>0.42499999999999999</v>
      </c>
      <c r="BS84" s="38">
        <v>0.44500000000000001</v>
      </c>
      <c r="BT84" s="38"/>
      <c r="BU84" s="38"/>
      <c r="BV84" s="38"/>
      <c r="BW84" s="38"/>
      <c r="BX84" s="38"/>
      <c r="BY84" s="38"/>
      <c r="BZ84" s="38"/>
      <c r="CA84" s="38"/>
      <c r="CB84" s="38"/>
      <c r="CC84" s="38"/>
      <c r="CD84" s="38"/>
      <c r="CE84" s="38"/>
      <c r="CF84" s="38"/>
      <c r="CG84" s="38"/>
      <c r="CH84" s="38"/>
      <c r="CI84" s="38"/>
      <c r="CJ84" s="38"/>
      <c r="CK84" s="38"/>
      <c r="CL84" s="38"/>
      <c r="CM84" s="38"/>
      <c r="CN84" s="38"/>
      <c r="CO84" s="38"/>
      <c r="CP84" s="38"/>
      <c r="CQ84" s="38"/>
      <c r="CR84" s="38"/>
      <c r="CS84" s="38"/>
      <c r="CT84" s="38"/>
      <c r="CU84" s="38"/>
    </row>
    <row r="85" spans="1:99" x14ac:dyDescent="0.15">
      <c r="B85" s="39">
        <v>3.414351851851852E-3</v>
      </c>
      <c r="C85" s="38">
        <v>0</v>
      </c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  <c r="AO85" s="38"/>
      <c r="AP85" s="38"/>
      <c r="AQ85" s="38"/>
      <c r="AR85" s="38"/>
      <c r="AS85" s="38"/>
      <c r="AT85" s="38"/>
      <c r="AU85" s="38"/>
      <c r="AV85" s="38"/>
      <c r="AW85" s="38"/>
      <c r="AX85" s="38"/>
      <c r="AY85" s="38"/>
      <c r="AZ85" s="38"/>
      <c r="BA85" s="38"/>
      <c r="BB85" s="38"/>
      <c r="BC85" s="38"/>
      <c r="BD85" s="38"/>
      <c r="BE85" s="38"/>
      <c r="BF85" s="38"/>
      <c r="BG85" s="38"/>
      <c r="BH85" s="38"/>
      <c r="BI85" s="38"/>
      <c r="BJ85" s="38"/>
      <c r="BK85" s="38"/>
      <c r="BL85" s="38"/>
      <c r="BM85" s="38"/>
      <c r="BN85" s="38"/>
      <c r="BO85" s="23">
        <f t="shared" si="1"/>
        <v>295</v>
      </c>
      <c r="BP85" s="38">
        <v>0.34200000000000003</v>
      </c>
      <c r="BQ85" s="38">
        <v>0.33900000000000002</v>
      </c>
      <c r="BR85" s="38">
        <v>0.41899999999999998</v>
      </c>
      <c r="BS85" s="38">
        <v>0.438</v>
      </c>
      <c r="BT85" s="38"/>
      <c r="BU85" s="38"/>
      <c r="BV85" s="38"/>
      <c r="BW85" s="38"/>
      <c r="BX85" s="38"/>
      <c r="BY85" s="38"/>
      <c r="BZ85" s="38"/>
      <c r="CA85" s="38"/>
      <c r="CB85" s="38"/>
      <c r="CC85" s="38"/>
      <c r="CD85" s="38"/>
      <c r="CE85" s="38"/>
      <c r="CF85" s="38"/>
      <c r="CG85" s="38"/>
      <c r="CH85" s="38"/>
      <c r="CI85" s="38"/>
      <c r="CJ85" s="38"/>
      <c r="CK85" s="38"/>
      <c r="CL85" s="38"/>
      <c r="CM85" s="38"/>
      <c r="CN85" s="38"/>
      <c r="CO85" s="38"/>
      <c r="CP85" s="38"/>
      <c r="CQ85" s="38"/>
      <c r="CR85" s="38"/>
      <c r="CS85" s="38"/>
      <c r="CT85" s="38"/>
      <c r="CU85" s="38"/>
    </row>
    <row r="86" spans="1:99" x14ac:dyDescent="0.15">
      <c r="B86" s="39">
        <v>3.472222222222222E-3</v>
      </c>
      <c r="C86" s="38">
        <v>0</v>
      </c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8"/>
      <c r="AS86" s="38"/>
      <c r="AT86" s="38"/>
      <c r="AU86" s="38"/>
      <c r="AV86" s="38"/>
      <c r="AW86" s="38"/>
      <c r="AX86" s="38"/>
      <c r="AY86" s="38"/>
      <c r="AZ86" s="38"/>
      <c r="BA86" s="38"/>
      <c r="BB86" s="38"/>
      <c r="BC86" s="38"/>
      <c r="BD86" s="38"/>
      <c r="BE86" s="38"/>
      <c r="BF86" s="38"/>
      <c r="BG86" s="38"/>
      <c r="BH86" s="38"/>
      <c r="BI86" s="38"/>
      <c r="BJ86" s="38"/>
      <c r="BK86" s="38"/>
      <c r="BL86" s="38"/>
      <c r="BM86" s="38"/>
      <c r="BN86" s="38"/>
      <c r="BO86" s="23">
        <f t="shared" si="1"/>
        <v>300</v>
      </c>
      <c r="BP86" s="38">
        <v>0.33600000000000002</v>
      </c>
      <c r="BQ86" s="38">
        <v>0.33400000000000002</v>
      </c>
      <c r="BR86" s="38">
        <v>0.41199999999999998</v>
      </c>
      <c r="BS86" s="38">
        <v>0.43099999999999999</v>
      </c>
      <c r="BT86" s="38"/>
      <c r="BU86" s="38"/>
      <c r="BV86" s="38"/>
      <c r="BW86" s="38"/>
      <c r="BX86" s="38"/>
      <c r="BY86" s="38"/>
      <c r="BZ86" s="38"/>
      <c r="CA86" s="38"/>
      <c r="CB86" s="38"/>
      <c r="CC86" s="38"/>
      <c r="CD86" s="38"/>
      <c r="CE86" s="38"/>
      <c r="CF86" s="38"/>
      <c r="CG86" s="38"/>
      <c r="CH86" s="38"/>
      <c r="CI86" s="38"/>
      <c r="CJ86" s="38"/>
      <c r="CK86" s="38"/>
      <c r="CL86" s="38"/>
      <c r="CM86" s="38"/>
      <c r="CN86" s="38"/>
      <c r="CO86" s="38"/>
      <c r="CP86" s="38"/>
      <c r="CQ86" s="38"/>
      <c r="CR86" s="38"/>
      <c r="CS86" s="38"/>
      <c r="CT86" s="38"/>
      <c r="CU86" s="38"/>
    </row>
    <row r="88" spans="1:99" ht="14" x14ac:dyDescent="0.15">
      <c r="A88" s="37" t="s">
        <v>33</v>
      </c>
      <c r="B88" s="36"/>
    </row>
    <row r="90" spans="1:99" x14ac:dyDescent="0.15">
      <c r="B90" s="35"/>
      <c r="C90" s="34">
        <v>1</v>
      </c>
      <c r="D90" s="34">
        <v>2</v>
      </c>
      <c r="E90" s="34">
        <v>3</v>
      </c>
      <c r="F90" s="34">
        <v>4</v>
      </c>
      <c r="G90" s="34">
        <v>5</v>
      </c>
      <c r="H90" s="34">
        <v>6</v>
      </c>
      <c r="I90" s="34">
        <v>7</v>
      </c>
      <c r="J90" s="34">
        <v>8</v>
      </c>
      <c r="K90" s="34">
        <v>9</v>
      </c>
      <c r="L90" s="34">
        <v>10</v>
      </c>
      <c r="M90" s="34">
        <v>11</v>
      </c>
      <c r="N90" s="34">
        <v>12</v>
      </c>
    </row>
    <row r="91" spans="1:99" ht="14" x14ac:dyDescent="0.15">
      <c r="B91" s="54" t="s">
        <v>32</v>
      </c>
      <c r="C91" s="31" t="s">
        <v>21</v>
      </c>
      <c r="D91" s="31" t="s">
        <v>21</v>
      </c>
      <c r="E91" s="31" t="s">
        <v>21</v>
      </c>
      <c r="F91" s="31" t="s">
        <v>21</v>
      </c>
      <c r="G91" s="31" t="s">
        <v>21</v>
      </c>
      <c r="H91" s="31" t="s">
        <v>21</v>
      </c>
      <c r="I91" s="31" t="s">
        <v>21</v>
      </c>
      <c r="J91" s="31" t="s">
        <v>21</v>
      </c>
      <c r="K91" s="31" t="s">
        <v>21</v>
      </c>
      <c r="L91" s="31" t="s">
        <v>21</v>
      </c>
      <c r="M91" s="31" t="s">
        <v>21</v>
      </c>
      <c r="N91" s="31" t="s">
        <v>21</v>
      </c>
      <c r="O91" s="28" t="s">
        <v>182</v>
      </c>
    </row>
    <row r="92" spans="1:99" ht="24" x14ac:dyDescent="0.15">
      <c r="B92" s="55"/>
      <c r="C92" s="30" t="s">
        <v>21</v>
      </c>
      <c r="D92" s="30" t="s">
        <v>21</v>
      </c>
      <c r="E92" s="30" t="s">
        <v>21</v>
      </c>
      <c r="F92" s="30" t="s">
        <v>21</v>
      </c>
      <c r="G92" s="30" t="s">
        <v>21</v>
      </c>
      <c r="H92" s="30" t="s">
        <v>21</v>
      </c>
      <c r="I92" s="30" t="s">
        <v>21</v>
      </c>
      <c r="J92" s="30" t="s">
        <v>21</v>
      </c>
      <c r="K92" s="30" t="s">
        <v>21</v>
      </c>
      <c r="L92" s="30" t="s">
        <v>21</v>
      </c>
      <c r="M92" s="30" t="s">
        <v>21</v>
      </c>
      <c r="N92" s="30" t="s">
        <v>21</v>
      </c>
      <c r="O92" s="28" t="s">
        <v>181</v>
      </c>
    </row>
    <row r="93" spans="1:99" ht="24" x14ac:dyDescent="0.15">
      <c r="B93" s="55"/>
      <c r="C93" s="30" t="s">
        <v>21</v>
      </c>
      <c r="D93" s="30" t="s">
        <v>21</v>
      </c>
      <c r="E93" s="30" t="s">
        <v>21</v>
      </c>
      <c r="F93" s="30" t="s">
        <v>21</v>
      </c>
      <c r="G93" s="30" t="s">
        <v>21</v>
      </c>
      <c r="H93" s="30" t="s">
        <v>21</v>
      </c>
      <c r="I93" s="30" t="s">
        <v>21</v>
      </c>
      <c r="J93" s="30" t="s">
        <v>21</v>
      </c>
      <c r="K93" s="30" t="s">
        <v>21</v>
      </c>
      <c r="L93" s="30" t="s">
        <v>21</v>
      </c>
      <c r="M93" s="30" t="s">
        <v>21</v>
      </c>
      <c r="N93" s="30" t="s">
        <v>21</v>
      </c>
      <c r="O93" s="28" t="s">
        <v>180</v>
      </c>
    </row>
    <row r="94" spans="1:99" ht="14" x14ac:dyDescent="0.15">
      <c r="B94" s="56"/>
      <c r="C94" s="29" t="s">
        <v>21</v>
      </c>
      <c r="D94" s="29" t="s">
        <v>21</v>
      </c>
      <c r="E94" s="29" t="s">
        <v>21</v>
      </c>
      <c r="F94" s="29" t="s">
        <v>21</v>
      </c>
      <c r="G94" s="29" t="s">
        <v>21</v>
      </c>
      <c r="H94" s="29" t="s">
        <v>21</v>
      </c>
      <c r="I94" s="29" t="s">
        <v>21</v>
      </c>
      <c r="J94" s="29" t="s">
        <v>21</v>
      </c>
      <c r="K94" s="29" t="s">
        <v>21</v>
      </c>
      <c r="L94" s="29" t="s">
        <v>21</v>
      </c>
      <c r="M94" s="29" t="s">
        <v>21</v>
      </c>
      <c r="N94" s="29" t="s">
        <v>21</v>
      </c>
      <c r="O94" s="28" t="s">
        <v>179</v>
      </c>
    </row>
    <row r="95" spans="1:99" ht="14" x14ac:dyDescent="0.15">
      <c r="B95" s="54" t="s">
        <v>31</v>
      </c>
      <c r="C95" s="31" t="s">
        <v>21</v>
      </c>
      <c r="D95" s="31" t="s">
        <v>21</v>
      </c>
      <c r="E95" s="31" t="s">
        <v>21</v>
      </c>
      <c r="F95" s="31" t="s">
        <v>21</v>
      </c>
      <c r="G95" s="31" t="s">
        <v>21</v>
      </c>
      <c r="H95" s="31" t="s">
        <v>21</v>
      </c>
      <c r="I95" s="31" t="s">
        <v>21</v>
      </c>
      <c r="J95" s="31" t="s">
        <v>21</v>
      </c>
      <c r="K95" s="31" t="s">
        <v>21</v>
      </c>
      <c r="L95" s="31" t="s">
        <v>21</v>
      </c>
      <c r="M95" s="31" t="s">
        <v>21</v>
      </c>
      <c r="N95" s="31" t="s">
        <v>21</v>
      </c>
      <c r="O95" s="28" t="s">
        <v>182</v>
      </c>
    </row>
    <row r="96" spans="1:99" ht="24" x14ac:dyDescent="0.15">
      <c r="B96" s="55"/>
      <c r="C96" s="30" t="s">
        <v>21</v>
      </c>
      <c r="D96" s="30" t="s">
        <v>21</v>
      </c>
      <c r="E96" s="30" t="s">
        <v>21</v>
      </c>
      <c r="F96" s="30" t="s">
        <v>21</v>
      </c>
      <c r="G96" s="30" t="s">
        <v>21</v>
      </c>
      <c r="H96" s="30" t="s">
        <v>21</v>
      </c>
      <c r="I96" s="30" t="s">
        <v>21</v>
      </c>
      <c r="J96" s="30" t="s">
        <v>21</v>
      </c>
      <c r="K96" s="30" t="s">
        <v>21</v>
      </c>
      <c r="L96" s="30" t="s">
        <v>21</v>
      </c>
      <c r="M96" s="30" t="s">
        <v>21</v>
      </c>
      <c r="N96" s="30" t="s">
        <v>21</v>
      </c>
      <c r="O96" s="28" t="s">
        <v>181</v>
      </c>
    </row>
    <row r="97" spans="2:15" ht="24" x14ac:dyDescent="0.15">
      <c r="B97" s="55"/>
      <c r="C97" s="30" t="s">
        <v>21</v>
      </c>
      <c r="D97" s="30" t="s">
        <v>21</v>
      </c>
      <c r="E97" s="30" t="s">
        <v>21</v>
      </c>
      <c r="F97" s="30" t="s">
        <v>21</v>
      </c>
      <c r="G97" s="30" t="s">
        <v>21</v>
      </c>
      <c r="H97" s="30" t="s">
        <v>21</v>
      </c>
      <c r="I97" s="30" t="s">
        <v>21</v>
      </c>
      <c r="J97" s="30" t="s">
        <v>21</v>
      </c>
      <c r="K97" s="30" t="s">
        <v>21</v>
      </c>
      <c r="L97" s="30" t="s">
        <v>21</v>
      </c>
      <c r="M97" s="30" t="s">
        <v>21</v>
      </c>
      <c r="N97" s="30" t="s">
        <v>21</v>
      </c>
      <c r="O97" s="28" t="s">
        <v>180</v>
      </c>
    </row>
    <row r="98" spans="2:15" ht="14" x14ac:dyDescent="0.15">
      <c r="B98" s="56"/>
      <c r="C98" s="29" t="s">
        <v>21</v>
      </c>
      <c r="D98" s="29" t="s">
        <v>21</v>
      </c>
      <c r="E98" s="29" t="s">
        <v>21</v>
      </c>
      <c r="F98" s="29" t="s">
        <v>21</v>
      </c>
      <c r="G98" s="29" t="s">
        <v>21</v>
      </c>
      <c r="H98" s="29" t="s">
        <v>21</v>
      </c>
      <c r="I98" s="29" t="s">
        <v>21</v>
      </c>
      <c r="J98" s="29" t="s">
        <v>21</v>
      </c>
      <c r="K98" s="29" t="s">
        <v>21</v>
      </c>
      <c r="L98" s="29" t="s">
        <v>21</v>
      </c>
      <c r="M98" s="29" t="s">
        <v>21</v>
      </c>
      <c r="N98" s="29" t="s">
        <v>21</v>
      </c>
      <c r="O98" s="28" t="s">
        <v>179</v>
      </c>
    </row>
    <row r="99" spans="2:15" ht="14" x14ac:dyDescent="0.15">
      <c r="B99" s="54" t="s">
        <v>30</v>
      </c>
      <c r="C99" s="31" t="s">
        <v>21</v>
      </c>
      <c r="D99" s="31" t="s">
        <v>21</v>
      </c>
      <c r="E99" s="31" t="s">
        <v>21</v>
      </c>
      <c r="F99" s="31" t="s">
        <v>21</v>
      </c>
      <c r="G99" s="31" t="s">
        <v>21</v>
      </c>
      <c r="H99" s="31" t="s">
        <v>21</v>
      </c>
      <c r="I99" s="31" t="s">
        <v>21</v>
      </c>
      <c r="J99" s="31" t="s">
        <v>21</v>
      </c>
      <c r="K99" s="31" t="s">
        <v>21</v>
      </c>
      <c r="L99" s="31" t="s">
        <v>21</v>
      </c>
      <c r="M99" s="31" t="s">
        <v>21</v>
      </c>
      <c r="N99" s="31" t="s">
        <v>21</v>
      </c>
      <c r="O99" s="28" t="s">
        <v>182</v>
      </c>
    </row>
    <row r="100" spans="2:15" ht="24" x14ac:dyDescent="0.15">
      <c r="B100" s="55"/>
      <c r="C100" s="30" t="s">
        <v>21</v>
      </c>
      <c r="D100" s="30" t="s">
        <v>21</v>
      </c>
      <c r="E100" s="30" t="s">
        <v>21</v>
      </c>
      <c r="F100" s="30" t="s">
        <v>21</v>
      </c>
      <c r="G100" s="30" t="s">
        <v>21</v>
      </c>
      <c r="H100" s="30" t="s">
        <v>21</v>
      </c>
      <c r="I100" s="30" t="s">
        <v>21</v>
      </c>
      <c r="J100" s="30" t="s">
        <v>21</v>
      </c>
      <c r="K100" s="30" t="s">
        <v>21</v>
      </c>
      <c r="L100" s="30" t="s">
        <v>21</v>
      </c>
      <c r="M100" s="30" t="s">
        <v>21</v>
      </c>
      <c r="N100" s="30" t="s">
        <v>21</v>
      </c>
      <c r="O100" s="28" t="s">
        <v>181</v>
      </c>
    </row>
    <row r="101" spans="2:15" ht="24" x14ac:dyDescent="0.15">
      <c r="B101" s="55"/>
      <c r="C101" s="30" t="s">
        <v>21</v>
      </c>
      <c r="D101" s="30" t="s">
        <v>21</v>
      </c>
      <c r="E101" s="30" t="s">
        <v>21</v>
      </c>
      <c r="F101" s="30" t="s">
        <v>21</v>
      </c>
      <c r="G101" s="30" t="s">
        <v>21</v>
      </c>
      <c r="H101" s="30" t="s">
        <v>21</v>
      </c>
      <c r="I101" s="30" t="s">
        <v>21</v>
      </c>
      <c r="J101" s="30" t="s">
        <v>21</v>
      </c>
      <c r="K101" s="30" t="s">
        <v>21</v>
      </c>
      <c r="L101" s="30" t="s">
        <v>21</v>
      </c>
      <c r="M101" s="30" t="s">
        <v>21</v>
      </c>
      <c r="N101" s="30" t="s">
        <v>21</v>
      </c>
      <c r="O101" s="28" t="s">
        <v>180</v>
      </c>
    </row>
    <row r="102" spans="2:15" ht="14" x14ac:dyDescent="0.15">
      <c r="B102" s="56"/>
      <c r="C102" s="29" t="s">
        <v>21</v>
      </c>
      <c r="D102" s="29" t="s">
        <v>21</v>
      </c>
      <c r="E102" s="29" t="s">
        <v>21</v>
      </c>
      <c r="F102" s="29" t="s">
        <v>21</v>
      </c>
      <c r="G102" s="29" t="s">
        <v>21</v>
      </c>
      <c r="H102" s="29" t="s">
        <v>21</v>
      </c>
      <c r="I102" s="29" t="s">
        <v>21</v>
      </c>
      <c r="J102" s="29" t="s">
        <v>21</v>
      </c>
      <c r="K102" s="29" t="s">
        <v>21</v>
      </c>
      <c r="L102" s="29" t="s">
        <v>21</v>
      </c>
      <c r="M102" s="29" t="s">
        <v>21</v>
      </c>
      <c r="N102" s="29" t="s">
        <v>21</v>
      </c>
      <c r="O102" s="28" t="s">
        <v>179</v>
      </c>
    </row>
    <row r="103" spans="2:15" ht="14" x14ac:dyDescent="0.15">
      <c r="B103" s="54" t="s">
        <v>29</v>
      </c>
      <c r="C103" s="31" t="s">
        <v>21</v>
      </c>
      <c r="D103" s="31" t="s">
        <v>21</v>
      </c>
      <c r="E103" s="31" t="s">
        <v>21</v>
      </c>
      <c r="F103" s="31" t="s">
        <v>21</v>
      </c>
      <c r="G103" s="31" t="s">
        <v>21</v>
      </c>
      <c r="H103" s="31" t="s">
        <v>21</v>
      </c>
      <c r="I103" s="31" t="s">
        <v>21</v>
      </c>
      <c r="J103" s="31" t="s">
        <v>21</v>
      </c>
      <c r="K103" s="31" t="s">
        <v>21</v>
      </c>
      <c r="L103" s="31" t="s">
        <v>21</v>
      </c>
      <c r="M103" s="31" t="s">
        <v>21</v>
      </c>
      <c r="N103" s="31" t="s">
        <v>21</v>
      </c>
      <c r="O103" s="28" t="s">
        <v>182</v>
      </c>
    </row>
    <row r="104" spans="2:15" ht="24" x14ac:dyDescent="0.15">
      <c r="B104" s="55"/>
      <c r="C104" s="30" t="s">
        <v>21</v>
      </c>
      <c r="D104" s="30" t="s">
        <v>21</v>
      </c>
      <c r="E104" s="30" t="s">
        <v>21</v>
      </c>
      <c r="F104" s="30" t="s">
        <v>21</v>
      </c>
      <c r="G104" s="30" t="s">
        <v>21</v>
      </c>
      <c r="H104" s="30" t="s">
        <v>21</v>
      </c>
      <c r="I104" s="30" t="s">
        <v>21</v>
      </c>
      <c r="J104" s="30" t="s">
        <v>21</v>
      </c>
      <c r="K104" s="30" t="s">
        <v>21</v>
      </c>
      <c r="L104" s="30" t="s">
        <v>21</v>
      </c>
      <c r="M104" s="30" t="s">
        <v>21</v>
      </c>
      <c r="N104" s="30" t="s">
        <v>21</v>
      </c>
      <c r="O104" s="28" t="s">
        <v>181</v>
      </c>
    </row>
    <row r="105" spans="2:15" ht="24" x14ac:dyDescent="0.15">
      <c r="B105" s="55"/>
      <c r="C105" s="30" t="s">
        <v>21</v>
      </c>
      <c r="D105" s="30" t="s">
        <v>21</v>
      </c>
      <c r="E105" s="30" t="s">
        <v>21</v>
      </c>
      <c r="F105" s="30" t="s">
        <v>21</v>
      </c>
      <c r="G105" s="30" t="s">
        <v>21</v>
      </c>
      <c r="H105" s="30" t="s">
        <v>21</v>
      </c>
      <c r="I105" s="30" t="s">
        <v>21</v>
      </c>
      <c r="J105" s="30" t="s">
        <v>21</v>
      </c>
      <c r="K105" s="30" t="s">
        <v>21</v>
      </c>
      <c r="L105" s="30" t="s">
        <v>21</v>
      </c>
      <c r="M105" s="30" t="s">
        <v>21</v>
      </c>
      <c r="N105" s="30" t="s">
        <v>21</v>
      </c>
      <c r="O105" s="28" t="s">
        <v>180</v>
      </c>
    </row>
    <row r="106" spans="2:15" ht="14" x14ac:dyDescent="0.15">
      <c r="B106" s="56"/>
      <c r="C106" s="29" t="s">
        <v>21</v>
      </c>
      <c r="D106" s="29" t="s">
        <v>21</v>
      </c>
      <c r="E106" s="29" t="s">
        <v>21</v>
      </c>
      <c r="F106" s="29" t="s">
        <v>21</v>
      </c>
      <c r="G106" s="29" t="s">
        <v>21</v>
      </c>
      <c r="H106" s="29" t="s">
        <v>21</v>
      </c>
      <c r="I106" s="29" t="s">
        <v>21</v>
      </c>
      <c r="J106" s="29" t="s">
        <v>21</v>
      </c>
      <c r="K106" s="29" t="s">
        <v>21</v>
      </c>
      <c r="L106" s="29" t="s">
        <v>21</v>
      </c>
      <c r="M106" s="29" t="s">
        <v>21</v>
      </c>
      <c r="N106" s="29" t="s">
        <v>21</v>
      </c>
      <c r="O106" s="28" t="s">
        <v>179</v>
      </c>
    </row>
    <row r="107" spans="2:15" ht="14" x14ac:dyDescent="0.15">
      <c r="B107" s="54" t="s">
        <v>28</v>
      </c>
      <c r="C107" s="31" t="s">
        <v>21</v>
      </c>
      <c r="D107" s="31" t="s">
        <v>21</v>
      </c>
      <c r="E107" s="31" t="s">
        <v>21</v>
      </c>
      <c r="F107" s="31" t="s">
        <v>21</v>
      </c>
      <c r="G107" s="31" t="s">
        <v>21</v>
      </c>
      <c r="H107" s="31" t="s">
        <v>21</v>
      </c>
      <c r="I107" s="31" t="s">
        <v>21</v>
      </c>
      <c r="J107" s="31" t="s">
        <v>21</v>
      </c>
      <c r="K107" s="31" t="s">
        <v>21</v>
      </c>
      <c r="L107" s="31" t="s">
        <v>21</v>
      </c>
      <c r="M107" s="31" t="s">
        <v>21</v>
      </c>
      <c r="N107" s="31" t="s">
        <v>21</v>
      </c>
      <c r="O107" s="28" t="s">
        <v>182</v>
      </c>
    </row>
    <row r="108" spans="2:15" ht="24" x14ac:dyDescent="0.15">
      <c r="B108" s="55"/>
      <c r="C108" s="30" t="s">
        <v>21</v>
      </c>
      <c r="D108" s="30" t="s">
        <v>21</v>
      </c>
      <c r="E108" s="30" t="s">
        <v>21</v>
      </c>
      <c r="F108" s="30" t="s">
        <v>21</v>
      </c>
      <c r="G108" s="30" t="s">
        <v>21</v>
      </c>
      <c r="H108" s="30" t="s">
        <v>21</v>
      </c>
      <c r="I108" s="30" t="s">
        <v>21</v>
      </c>
      <c r="J108" s="30" t="s">
        <v>21</v>
      </c>
      <c r="K108" s="30" t="s">
        <v>21</v>
      </c>
      <c r="L108" s="30" t="s">
        <v>21</v>
      </c>
      <c r="M108" s="30" t="s">
        <v>21</v>
      </c>
      <c r="N108" s="30" t="s">
        <v>21</v>
      </c>
      <c r="O108" s="28" t="s">
        <v>181</v>
      </c>
    </row>
    <row r="109" spans="2:15" ht="24" x14ac:dyDescent="0.15">
      <c r="B109" s="55"/>
      <c r="C109" s="30" t="s">
        <v>21</v>
      </c>
      <c r="D109" s="30" t="s">
        <v>21</v>
      </c>
      <c r="E109" s="30" t="s">
        <v>21</v>
      </c>
      <c r="F109" s="30" t="s">
        <v>21</v>
      </c>
      <c r="G109" s="30" t="s">
        <v>21</v>
      </c>
      <c r="H109" s="30" t="s">
        <v>21</v>
      </c>
      <c r="I109" s="30" t="s">
        <v>21</v>
      </c>
      <c r="J109" s="30" t="s">
        <v>21</v>
      </c>
      <c r="K109" s="30" t="s">
        <v>21</v>
      </c>
      <c r="L109" s="30" t="s">
        <v>21</v>
      </c>
      <c r="M109" s="30" t="s">
        <v>21</v>
      </c>
      <c r="N109" s="30" t="s">
        <v>21</v>
      </c>
      <c r="O109" s="28" t="s">
        <v>180</v>
      </c>
    </row>
    <row r="110" spans="2:15" ht="14" x14ac:dyDescent="0.15">
      <c r="B110" s="56"/>
      <c r="C110" s="29" t="s">
        <v>21</v>
      </c>
      <c r="D110" s="29" t="s">
        <v>21</v>
      </c>
      <c r="E110" s="29" t="s">
        <v>21</v>
      </c>
      <c r="F110" s="29" t="s">
        <v>21</v>
      </c>
      <c r="G110" s="29" t="s">
        <v>21</v>
      </c>
      <c r="H110" s="29" t="s">
        <v>21</v>
      </c>
      <c r="I110" s="29" t="s">
        <v>21</v>
      </c>
      <c r="J110" s="29" t="s">
        <v>21</v>
      </c>
      <c r="K110" s="29" t="s">
        <v>21</v>
      </c>
      <c r="L110" s="29" t="s">
        <v>21</v>
      </c>
      <c r="M110" s="29" t="s">
        <v>21</v>
      </c>
      <c r="N110" s="29" t="s">
        <v>21</v>
      </c>
      <c r="O110" s="28" t="s">
        <v>179</v>
      </c>
    </row>
    <row r="111" spans="2:15" ht="14" x14ac:dyDescent="0.15">
      <c r="B111" s="54" t="s">
        <v>27</v>
      </c>
      <c r="C111" s="31" t="s">
        <v>21</v>
      </c>
      <c r="D111" s="31" t="s">
        <v>21</v>
      </c>
      <c r="E111" s="31" t="s">
        <v>21</v>
      </c>
      <c r="F111" s="31" t="s">
        <v>21</v>
      </c>
      <c r="G111" s="31">
        <v>-224.52</v>
      </c>
      <c r="H111" s="31">
        <v>-231.6</v>
      </c>
      <c r="I111" s="31">
        <v>-181.8</v>
      </c>
      <c r="J111" s="31">
        <v>-196.68</v>
      </c>
      <c r="K111" s="31" t="s">
        <v>21</v>
      </c>
      <c r="L111" s="31" t="s">
        <v>21</v>
      </c>
      <c r="M111" s="31" t="s">
        <v>21</v>
      </c>
      <c r="N111" s="31" t="s">
        <v>21</v>
      </c>
      <c r="O111" s="28" t="s">
        <v>182</v>
      </c>
    </row>
    <row r="112" spans="2:15" ht="24" x14ac:dyDescent="0.15">
      <c r="B112" s="55"/>
      <c r="C112" s="30" t="s">
        <v>21</v>
      </c>
      <c r="D112" s="30" t="s">
        <v>21</v>
      </c>
      <c r="E112" s="30" t="s">
        <v>21</v>
      </c>
      <c r="F112" s="30" t="s">
        <v>21</v>
      </c>
      <c r="G112" s="30">
        <v>1</v>
      </c>
      <c r="H112" s="30">
        <v>1</v>
      </c>
      <c r="I112" s="30">
        <v>1</v>
      </c>
      <c r="J112" s="30">
        <v>1</v>
      </c>
      <c r="K112" s="30" t="s">
        <v>21</v>
      </c>
      <c r="L112" s="30" t="s">
        <v>21</v>
      </c>
      <c r="M112" s="30" t="s">
        <v>21</v>
      </c>
      <c r="N112" s="30" t="s">
        <v>21</v>
      </c>
      <c r="O112" s="28" t="s">
        <v>181</v>
      </c>
    </row>
    <row r="113" spans="2:15" ht="24" x14ac:dyDescent="0.15">
      <c r="B113" s="55"/>
      <c r="C113" s="30" t="s">
        <v>21</v>
      </c>
      <c r="D113" s="30" t="s">
        <v>21</v>
      </c>
      <c r="E113" s="30" t="s">
        <v>21</v>
      </c>
      <c r="F113" s="30" t="s">
        <v>21</v>
      </c>
      <c r="G113" s="33">
        <v>4.0509259259259258E-4</v>
      </c>
      <c r="H113" s="33">
        <v>4.0509259259259258E-4</v>
      </c>
      <c r="I113" s="33">
        <v>5.7870370370370378E-4</v>
      </c>
      <c r="J113" s="33">
        <v>2.8935185185185189E-4</v>
      </c>
      <c r="K113" s="30" t="s">
        <v>21</v>
      </c>
      <c r="L113" s="30" t="s">
        <v>21</v>
      </c>
      <c r="M113" s="30" t="s">
        <v>21</v>
      </c>
      <c r="N113" s="30" t="s">
        <v>21</v>
      </c>
      <c r="O113" s="28" t="s">
        <v>180</v>
      </c>
    </row>
    <row r="114" spans="2:15" ht="14" x14ac:dyDescent="0.15">
      <c r="B114" s="56"/>
      <c r="C114" s="29" t="s">
        <v>21</v>
      </c>
      <c r="D114" s="29" t="s">
        <v>21</v>
      </c>
      <c r="E114" s="29" t="s">
        <v>21</v>
      </c>
      <c r="F114" s="29" t="s">
        <v>21</v>
      </c>
      <c r="G114" s="32">
        <v>4.6296296296296294E-5</v>
      </c>
      <c r="H114" s="32">
        <v>1.1574074074074073E-5</v>
      </c>
      <c r="I114" s="32">
        <v>1.1574074074074073E-5</v>
      </c>
      <c r="J114" s="32">
        <v>2.3148148148148147E-5</v>
      </c>
      <c r="K114" s="29" t="s">
        <v>21</v>
      </c>
      <c r="L114" s="29" t="s">
        <v>21</v>
      </c>
      <c r="M114" s="29" t="s">
        <v>21</v>
      </c>
      <c r="N114" s="29" t="s">
        <v>21</v>
      </c>
      <c r="O114" s="28" t="s">
        <v>179</v>
      </c>
    </row>
    <row r="115" spans="2:15" ht="14" x14ac:dyDescent="0.15">
      <c r="B115" s="54" t="s">
        <v>26</v>
      </c>
      <c r="C115" s="31" t="s">
        <v>21</v>
      </c>
      <c r="D115" s="31" t="s">
        <v>21</v>
      </c>
      <c r="E115" s="31" t="s">
        <v>21</v>
      </c>
      <c r="F115" s="31" t="s">
        <v>21</v>
      </c>
      <c r="G115" s="31" t="s">
        <v>21</v>
      </c>
      <c r="H115" s="31" t="s">
        <v>21</v>
      </c>
      <c r="I115" s="31" t="s">
        <v>21</v>
      </c>
      <c r="J115" s="31" t="s">
        <v>21</v>
      </c>
      <c r="K115" s="31" t="s">
        <v>21</v>
      </c>
      <c r="L115" s="31" t="s">
        <v>21</v>
      </c>
      <c r="M115" s="31" t="s">
        <v>21</v>
      </c>
      <c r="N115" s="31" t="s">
        <v>21</v>
      </c>
      <c r="O115" s="28" t="s">
        <v>182</v>
      </c>
    </row>
    <row r="116" spans="2:15" ht="24" x14ac:dyDescent="0.15">
      <c r="B116" s="55"/>
      <c r="C116" s="30" t="s">
        <v>21</v>
      </c>
      <c r="D116" s="30" t="s">
        <v>21</v>
      </c>
      <c r="E116" s="30" t="s">
        <v>21</v>
      </c>
      <c r="F116" s="30" t="s">
        <v>21</v>
      </c>
      <c r="G116" s="30" t="s">
        <v>21</v>
      </c>
      <c r="H116" s="30" t="s">
        <v>21</v>
      </c>
      <c r="I116" s="30" t="s">
        <v>21</v>
      </c>
      <c r="J116" s="30" t="s">
        <v>21</v>
      </c>
      <c r="K116" s="30" t="s">
        <v>21</v>
      </c>
      <c r="L116" s="30" t="s">
        <v>21</v>
      </c>
      <c r="M116" s="30" t="s">
        <v>21</v>
      </c>
      <c r="N116" s="30" t="s">
        <v>21</v>
      </c>
      <c r="O116" s="28" t="s">
        <v>181</v>
      </c>
    </row>
    <row r="117" spans="2:15" ht="24" x14ac:dyDescent="0.15">
      <c r="B117" s="55"/>
      <c r="C117" s="30" t="s">
        <v>21</v>
      </c>
      <c r="D117" s="30" t="s">
        <v>21</v>
      </c>
      <c r="E117" s="30" t="s">
        <v>21</v>
      </c>
      <c r="F117" s="30" t="s">
        <v>21</v>
      </c>
      <c r="G117" s="30" t="s">
        <v>21</v>
      </c>
      <c r="H117" s="30" t="s">
        <v>21</v>
      </c>
      <c r="I117" s="30" t="s">
        <v>21</v>
      </c>
      <c r="J117" s="30" t="s">
        <v>21</v>
      </c>
      <c r="K117" s="30" t="s">
        <v>21</v>
      </c>
      <c r="L117" s="30" t="s">
        <v>21</v>
      </c>
      <c r="M117" s="30" t="s">
        <v>21</v>
      </c>
      <c r="N117" s="30" t="s">
        <v>21</v>
      </c>
      <c r="O117" s="28" t="s">
        <v>180</v>
      </c>
    </row>
    <row r="118" spans="2:15" ht="14" x14ac:dyDescent="0.15">
      <c r="B118" s="56"/>
      <c r="C118" s="29" t="s">
        <v>21</v>
      </c>
      <c r="D118" s="29" t="s">
        <v>21</v>
      </c>
      <c r="E118" s="29" t="s">
        <v>21</v>
      </c>
      <c r="F118" s="29" t="s">
        <v>21</v>
      </c>
      <c r="G118" s="29" t="s">
        <v>21</v>
      </c>
      <c r="H118" s="29" t="s">
        <v>21</v>
      </c>
      <c r="I118" s="29" t="s">
        <v>21</v>
      </c>
      <c r="J118" s="29" t="s">
        <v>21</v>
      </c>
      <c r="K118" s="29" t="s">
        <v>21</v>
      </c>
      <c r="L118" s="29" t="s">
        <v>21</v>
      </c>
      <c r="M118" s="29" t="s">
        <v>21</v>
      </c>
      <c r="N118" s="29" t="s">
        <v>21</v>
      </c>
      <c r="O118" s="28" t="s">
        <v>179</v>
      </c>
    </row>
    <row r="119" spans="2:15" ht="14" x14ac:dyDescent="0.15">
      <c r="B119" s="54" t="s">
        <v>25</v>
      </c>
      <c r="C119" s="31" t="s">
        <v>21</v>
      </c>
      <c r="D119" s="31" t="s">
        <v>21</v>
      </c>
      <c r="E119" s="31" t="s">
        <v>21</v>
      </c>
      <c r="F119" s="31" t="s">
        <v>21</v>
      </c>
      <c r="G119" s="31" t="s">
        <v>21</v>
      </c>
      <c r="H119" s="31" t="s">
        <v>21</v>
      </c>
      <c r="I119" s="31" t="s">
        <v>21</v>
      </c>
      <c r="J119" s="31" t="s">
        <v>21</v>
      </c>
      <c r="K119" s="31" t="s">
        <v>21</v>
      </c>
      <c r="L119" s="31" t="s">
        <v>21</v>
      </c>
      <c r="M119" s="31" t="s">
        <v>21</v>
      </c>
      <c r="N119" s="31" t="s">
        <v>21</v>
      </c>
      <c r="O119" s="28" t="s">
        <v>182</v>
      </c>
    </row>
    <row r="120" spans="2:15" ht="24" x14ac:dyDescent="0.15">
      <c r="B120" s="55"/>
      <c r="C120" s="30" t="s">
        <v>21</v>
      </c>
      <c r="D120" s="30" t="s">
        <v>21</v>
      </c>
      <c r="E120" s="30" t="s">
        <v>21</v>
      </c>
      <c r="F120" s="30" t="s">
        <v>21</v>
      </c>
      <c r="G120" s="30" t="s">
        <v>21</v>
      </c>
      <c r="H120" s="30" t="s">
        <v>21</v>
      </c>
      <c r="I120" s="30" t="s">
        <v>21</v>
      </c>
      <c r="J120" s="30" t="s">
        <v>21</v>
      </c>
      <c r="K120" s="30" t="s">
        <v>21</v>
      </c>
      <c r="L120" s="30" t="s">
        <v>21</v>
      </c>
      <c r="M120" s="30" t="s">
        <v>21</v>
      </c>
      <c r="N120" s="30" t="s">
        <v>21</v>
      </c>
      <c r="O120" s="28" t="s">
        <v>181</v>
      </c>
    </row>
    <row r="121" spans="2:15" ht="24" x14ac:dyDescent="0.15">
      <c r="B121" s="55"/>
      <c r="C121" s="30" t="s">
        <v>21</v>
      </c>
      <c r="D121" s="30" t="s">
        <v>21</v>
      </c>
      <c r="E121" s="30" t="s">
        <v>21</v>
      </c>
      <c r="F121" s="30" t="s">
        <v>21</v>
      </c>
      <c r="G121" s="30" t="s">
        <v>21</v>
      </c>
      <c r="H121" s="30" t="s">
        <v>21</v>
      </c>
      <c r="I121" s="30" t="s">
        <v>21</v>
      </c>
      <c r="J121" s="30" t="s">
        <v>21</v>
      </c>
      <c r="K121" s="30" t="s">
        <v>21</v>
      </c>
      <c r="L121" s="30" t="s">
        <v>21</v>
      </c>
      <c r="M121" s="30" t="s">
        <v>21</v>
      </c>
      <c r="N121" s="30" t="s">
        <v>21</v>
      </c>
      <c r="O121" s="28" t="s">
        <v>180</v>
      </c>
    </row>
    <row r="122" spans="2:15" ht="14" x14ac:dyDescent="0.15">
      <c r="B122" s="56"/>
      <c r="C122" s="29" t="s">
        <v>21</v>
      </c>
      <c r="D122" s="29" t="s">
        <v>21</v>
      </c>
      <c r="E122" s="29" t="s">
        <v>21</v>
      </c>
      <c r="F122" s="29" t="s">
        <v>21</v>
      </c>
      <c r="G122" s="29" t="s">
        <v>21</v>
      </c>
      <c r="H122" s="29" t="s">
        <v>21</v>
      </c>
      <c r="I122" s="29" t="s">
        <v>21</v>
      </c>
      <c r="J122" s="29" t="s">
        <v>21</v>
      </c>
      <c r="K122" s="29" t="s">
        <v>21</v>
      </c>
      <c r="L122" s="29" t="s">
        <v>21</v>
      </c>
      <c r="M122" s="29" t="s">
        <v>21</v>
      </c>
      <c r="N122" s="29" t="s">
        <v>21</v>
      </c>
      <c r="O122" s="28" t="s">
        <v>179</v>
      </c>
    </row>
  </sheetData>
  <mergeCells count="10">
    <mergeCell ref="B115:B118"/>
    <mergeCell ref="B119:B122"/>
    <mergeCell ref="BP25:BQ25"/>
    <mergeCell ref="BR25:BS25"/>
    <mergeCell ref="B91:B94"/>
    <mergeCell ref="B95:B98"/>
    <mergeCell ref="B99:B102"/>
    <mergeCell ref="B103:B106"/>
    <mergeCell ref="B107:B110"/>
    <mergeCell ref="B111:B114"/>
  </mergeCells>
  <pageMargins left="0.78740157499999996" right="0.78740157499999996" top="0.984251969" bottom="0.984251969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69988-8F7C-9342-B6E8-B2B3B2F27888}">
  <dimension ref="A1:Q21"/>
  <sheetViews>
    <sheetView workbookViewId="0">
      <selection activeCell="F13" sqref="F13"/>
    </sheetView>
  </sheetViews>
  <sheetFormatPr baseColWidth="10" defaultRowHeight="13" x14ac:dyDescent="0.15"/>
  <cols>
    <col min="1" max="5" width="10.83203125" style="12"/>
    <col min="6" max="6" width="21.83203125" style="12" bestFit="1" customWidth="1"/>
    <col min="7" max="7" width="13.5" style="12" bestFit="1" customWidth="1"/>
    <col min="8" max="16384" width="10.83203125" style="12"/>
  </cols>
  <sheetData>
    <row r="1" spans="1:17" x14ac:dyDescent="0.15">
      <c r="D1" s="12" t="s">
        <v>203</v>
      </c>
      <c r="E1" s="12" t="s">
        <v>211</v>
      </c>
      <c r="F1" s="12" t="s">
        <v>210</v>
      </c>
    </row>
    <row r="2" spans="1:17" x14ac:dyDescent="0.15">
      <c r="A2" s="12" t="s">
        <v>159</v>
      </c>
      <c r="B2" s="12">
        <f>'[1]Plate 1 - Sheet1'!BM22</f>
        <v>1.4100000000000001E-2</v>
      </c>
      <c r="D2" s="12">
        <v>0.30599999999999999</v>
      </c>
      <c r="E2" s="12">
        <f>(D2/0.659)-0.0129</f>
        <v>0.45143990895295899</v>
      </c>
      <c r="F2" s="12">
        <f>E2*2</f>
        <v>0.90287981790591798</v>
      </c>
      <c r="J2" s="12">
        <f>(G8/$G$8)*100</f>
        <v>100</v>
      </c>
      <c r="O2" s="12">
        <f>$D$2/D3</f>
        <v>1.7999999999999998</v>
      </c>
      <c r="Q2" s="12">
        <f>0.306/1.7966</f>
        <v>0.17032171880218189</v>
      </c>
    </row>
    <row r="3" spans="1:17" x14ac:dyDescent="0.15">
      <c r="A3" s="12" t="s">
        <v>5</v>
      </c>
      <c r="B3" s="12">
        <f>'[1]Plate 1 - Sheet1'!BO22</f>
        <v>5.6623076923076922E-3</v>
      </c>
      <c r="D3" s="12">
        <v>0.17</v>
      </c>
      <c r="E3" s="12">
        <f>(D3/0.659)-0.0129</f>
        <v>0.24506661608497723</v>
      </c>
      <c r="F3" s="12">
        <f>E3*2</f>
        <v>0.49013323216995447</v>
      </c>
      <c r="J3" s="12">
        <f>(G9/$G$8)*100</f>
        <v>54.285545257478262</v>
      </c>
      <c r="O3" s="12">
        <f>$D$2/D4</f>
        <v>2.1702127659574471</v>
      </c>
      <c r="Q3" s="12">
        <f>K13/2.16</f>
        <v>0.14166666666666666</v>
      </c>
    </row>
    <row r="4" spans="1:17" x14ac:dyDescent="0.15">
      <c r="A4" s="12" t="s">
        <v>6</v>
      </c>
      <c r="B4" s="12">
        <f>'[1]Plate 1 - Sheet1 (1)'!BQ22</f>
        <v>3.5333076923076924E-3</v>
      </c>
      <c r="D4" s="12">
        <v>0.14099999999999999</v>
      </c>
      <c r="E4" s="12">
        <f>(D4/0.659)-0.0129</f>
        <v>0.20106054628224579</v>
      </c>
      <c r="F4" s="12">
        <f>E4*2</f>
        <v>0.40212109256449158</v>
      </c>
      <c r="J4" s="12">
        <f>(G10/$G$8)*100</f>
        <v>44.537610055028765</v>
      </c>
      <c r="K4" s="12">
        <f>AVERAGE(J3:J5)</f>
        <v>42.968976804059885</v>
      </c>
      <c r="L4" s="12">
        <f>STDEVP(J3:J5)</f>
        <v>9.9423966728298208</v>
      </c>
      <c r="O4" s="12">
        <f>$D$2/D5</f>
        <v>3.1224489795918364</v>
      </c>
      <c r="Q4" s="12">
        <f>0.306/O4</f>
        <v>9.8000000000000004E-2</v>
      </c>
    </row>
    <row r="5" spans="1:17" x14ac:dyDescent="0.15">
      <c r="A5" s="12" t="s">
        <v>7</v>
      </c>
      <c r="B5" s="12">
        <f>'[1]Plate 1 - Sheet1 (1)'!BS22</f>
        <v>2.8611538461538466E-3</v>
      </c>
      <c r="D5" s="12">
        <v>9.8000000000000004E-2</v>
      </c>
      <c r="E5" s="12">
        <f>(D5/0.659)-0.0129</f>
        <v>0.13581016691957512</v>
      </c>
      <c r="F5" s="12">
        <f>E5*2</f>
        <v>0.27162033383915024</v>
      </c>
      <c r="J5" s="12">
        <f>(G11/$G$8)*100</f>
        <v>30.083775099672639</v>
      </c>
    </row>
    <row r="7" spans="1:17" x14ac:dyDescent="0.15">
      <c r="F7" s="47" t="s">
        <v>209</v>
      </c>
      <c r="G7" s="48" t="s">
        <v>208</v>
      </c>
    </row>
    <row r="8" spans="1:17" x14ac:dyDescent="0.15">
      <c r="A8" s="12" t="s">
        <v>159</v>
      </c>
      <c r="B8" s="12">
        <f>B2/F8</f>
        <v>1.5616696397869037E-2</v>
      </c>
      <c r="C8" s="12">
        <f>(B8/$B$8)*100</f>
        <v>100</v>
      </c>
      <c r="E8" s="12" t="s">
        <v>159</v>
      </c>
      <c r="F8" s="12">
        <f>AVERAGE(F2,H2)</f>
        <v>0.90287981790591798</v>
      </c>
      <c r="G8" s="12">
        <f>F8/20</f>
        <v>4.5143990895295902E-2</v>
      </c>
    </row>
    <row r="9" spans="1:17" x14ac:dyDescent="0.15">
      <c r="A9" s="12" t="s">
        <v>5</v>
      </c>
      <c r="B9" s="12">
        <f>B3/F9</f>
        <v>1.1552588807820887E-2</v>
      </c>
      <c r="C9" s="12">
        <f>(B9/$B$8)*100</f>
        <v>73.975881412391971</v>
      </c>
      <c r="E9" s="12" t="s">
        <v>5</v>
      </c>
      <c r="F9" s="12">
        <f>AVERAGE(F3,H3)</f>
        <v>0.49013323216995447</v>
      </c>
      <c r="G9" s="12">
        <f>F9/20</f>
        <v>2.4506661608497723E-2</v>
      </c>
    </row>
    <row r="10" spans="1:17" x14ac:dyDescent="0.15">
      <c r="A10" s="12" t="s">
        <v>6</v>
      </c>
      <c r="B10" s="12">
        <f>B4/F10</f>
        <v>8.7866758487458001E-3</v>
      </c>
      <c r="C10" s="12">
        <f>(B10/$B$8)*100</f>
        <v>56.26462617243925</v>
      </c>
      <c r="E10" s="12" t="s">
        <v>6</v>
      </c>
      <c r="F10" s="12">
        <f>AVERAGE(F4,H4)</f>
        <v>0.40212109256449158</v>
      </c>
      <c r="G10" s="12">
        <f>F10/20</f>
        <v>2.0106054628224578E-2</v>
      </c>
    </row>
    <row r="11" spans="1:17" x14ac:dyDescent="0.15">
      <c r="A11" s="12" t="s">
        <v>7</v>
      </c>
      <c r="B11" s="12">
        <f>B5/F11</f>
        <v>1.0533651165631002E-2</v>
      </c>
      <c r="C11" s="12">
        <f>(B11/$B$8)*100</f>
        <v>67.451213094392756</v>
      </c>
      <c r="E11" s="12" t="s">
        <v>7</v>
      </c>
      <c r="F11" s="12">
        <f>AVERAGE(F5,H5)</f>
        <v>0.27162033383915024</v>
      </c>
      <c r="G11" s="12">
        <f>F11/20</f>
        <v>1.3581016691957512E-2</v>
      </c>
    </row>
    <row r="12" spans="1:17" x14ac:dyDescent="0.15">
      <c r="F12" s="47" t="s">
        <v>207</v>
      </c>
      <c r="G12" s="47" t="s">
        <v>206</v>
      </c>
    </row>
    <row r="13" spans="1:17" x14ac:dyDescent="0.15">
      <c r="F13" s="12">
        <f>[1]Tabelle2!I6</f>
        <v>7.3444613050075866E-2</v>
      </c>
      <c r="G13" s="12">
        <f>F8+F13</f>
        <v>0.97632443095599386</v>
      </c>
      <c r="K13" s="12">
        <v>0.30599999999999999</v>
      </c>
    </row>
    <row r="14" spans="1:17" x14ac:dyDescent="0.15">
      <c r="C14" s="12" t="s">
        <v>205</v>
      </c>
      <c r="D14" s="12" t="s">
        <v>19</v>
      </c>
      <c r="F14" s="12">
        <f>[1]Tabelle2!I7</f>
        <v>4.3095599393019726E-2</v>
      </c>
      <c r="G14" s="12">
        <f>F9+F14</f>
        <v>0.53322883156297418</v>
      </c>
      <c r="K14" s="12">
        <v>0.17</v>
      </c>
    </row>
    <row r="15" spans="1:17" x14ac:dyDescent="0.15">
      <c r="C15" s="12">
        <f>AVERAGE(C9:C11)</f>
        <v>65.897240226407988</v>
      </c>
      <c r="D15" s="12">
        <f>_xlfn.STDEV.P(C9:C11)</f>
        <v>7.3136066934407582</v>
      </c>
      <c r="F15" s="12">
        <f>[1]Tabelle2!I8</f>
        <v>7.3444613050075866E-2</v>
      </c>
      <c r="G15" s="12">
        <f>F10+F15</f>
        <v>0.47556570561456746</v>
      </c>
      <c r="K15" s="12">
        <v>0.14099999999999999</v>
      </c>
    </row>
    <row r="16" spans="1:17" x14ac:dyDescent="0.15">
      <c r="F16" s="12">
        <f>[1]Tabelle2!I9</f>
        <v>3.9757207890743544E-2</v>
      </c>
      <c r="G16" s="12">
        <f>F11+F16</f>
        <v>0.31137754172989379</v>
      </c>
      <c r="K16" s="12">
        <v>9.8000000000000004E-2</v>
      </c>
    </row>
    <row r="18" spans="1:5" x14ac:dyDescent="0.15">
      <c r="A18" s="12" t="s">
        <v>159</v>
      </c>
      <c r="B18" s="12">
        <f>B2/G8</f>
        <v>0.31233392795738074</v>
      </c>
      <c r="C18" s="12">
        <f>(B18/$B$18)*100</f>
        <v>100</v>
      </c>
    </row>
    <row r="19" spans="1:5" x14ac:dyDescent="0.15">
      <c r="A19" s="12" t="s">
        <v>5</v>
      </c>
      <c r="B19" s="12">
        <f>B3/G9</f>
        <v>0.23105177615641773</v>
      </c>
      <c r="C19" s="12">
        <f>(B19/$B$18)*100</f>
        <v>73.975881412391971</v>
      </c>
    </row>
    <row r="20" spans="1:5" x14ac:dyDescent="0.15">
      <c r="A20" s="12" t="s">
        <v>6</v>
      </c>
      <c r="B20" s="12">
        <f>B4/G10</f>
        <v>0.17573351697491602</v>
      </c>
      <c r="C20" s="12">
        <f>(B20/$B$18)*100</f>
        <v>56.264626172439257</v>
      </c>
      <c r="D20" s="12">
        <f>AVERAGE(C19:C21)</f>
        <v>65.897240226407988</v>
      </c>
      <c r="E20" s="12">
        <f>_xlfn.STDEV.P(C19:C21)</f>
        <v>7.3136066934408133</v>
      </c>
    </row>
    <row r="21" spans="1:5" x14ac:dyDescent="0.15">
      <c r="A21" s="12" t="s">
        <v>7</v>
      </c>
      <c r="B21" s="12">
        <f>B5/G11</f>
        <v>0.21067302331262003</v>
      </c>
      <c r="C21" s="12">
        <f>(B21/$B$18)*100</f>
        <v>67.451213094392756</v>
      </c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B6046-BBFE-2C46-B224-FD1635747C6A}">
  <dimension ref="A1:I12"/>
  <sheetViews>
    <sheetView workbookViewId="0">
      <selection activeCell="H18" sqref="H18"/>
    </sheetView>
  </sheetViews>
  <sheetFormatPr baseColWidth="10" defaultRowHeight="13" x14ac:dyDescent="0.15"/>
  <cols>
    <col min="1" max="16384" width="10.83203125" style="12"/>
  </cols>
  <sheetData>
    <row r="1" spans="1:9" x14ac:dyDescent="0.15">
      <c r="E1" s="12">
        <v>1</v>
      </c>
    </row>
    <row r="2" spans="1:9" x14ac:dyDescent="0.15">
      <c r="A2" s="27" t="s">
        <v>177</v>
      </c>
      <c r="B2" s="27" t="s">
        <v>176</v>
      </c>
      <c r="C2" s="27" t="s">
        <v>175</v>
      </c>
      <c r="D2" s="27" t="s">
        <v>174</v>
      </c>
      <c r="E2" s="27" t="s">
        <v>9</v>
      </c>
    </row>
    <row r="3" spans="1:9" x14ac:dyDescent="0.15">
      <c r="A3" s="12" t="s">
        <v>170</v>
      </c>
      <c r="B3" s="12">
        <v>0.02</v>
      </c>
      <c r="C3" s="12">
        <f>(B3-0.0129)/0.659</f>
        <v>1.0773899848254932E-2</v>
      </c>
      <c r="D3" s="12">
        <f>C3*2</f>
        <v>2.1547799696509863E-2</v>
      </c>
      <c r="E3" s="12">
        <f>(D3/$E$1)*100</f>
        <v>2.1547799696509862</v>
      </c>
    </row>
    <row r="4" spans="1:9" x14ac:dyDescent="0.15">
      <c r="A4" s="12" t="s">
        <v>5</v>
      </c>
      <c r="B4" s="12">
        <v>0.02</v>
      </c>
      <c r="C4" s="12">
        <f>(B4-0.0129)/0.659</f>
        <v>1.0773899848254932E-2</v>
      </c>
      <c r="D4" s="12">
        <f>C4*2</f>
        <v>2.1547799696509863E-2</v>
      </c>
      <c r="E4" s="12">
        <f>(D4/$E$1)*100</f>
        <v>2.1547799696509862</v>
      </c>
    </row>
    <row r="5" spans="1:9" x14ac:dyDescent="0.15">
      <c r="A5" s="12" t="s">
        <v>6</v>
      </c>
      <c r="B5" s="12">
        <v>1.7999999999999999E-2</v>
      </c>
      <c r="C5" s="12">
        <f>(B5-0.0129)/0.659</f>
        <v>7.7389984825493151E-3</v>
      </c>
      <c r="D5" s="12">
        <f>C5*2</f>
        <v>1.547799696509863E-2</v>
      </c>
      <c r="E5" s="12">
        <f>(D5/$E$1)*100</f>
        <v>1.547799696509863</v>
      </c>
      <c r="H5" s="47" t="s">
        <v>204</v>
      </c>
    </row>
    <row r="6" spans="1:9" x14ac:dyDescent="0.15">
      <c r="A6" s="12" t="s">
        <v>7</v>
      </c>
      <c r="B6" s="12">
        <v>1.2E-2</v>
      </c>
      <c r="C6" s="12">
        <v>0</v>
      </c>
      <c r="D6" s="12">
        <f>C6*2</f>
        <v>0</v>
      </c>
      <c r="E6" s="12">
        <f>(D6/$E$1)*100</f>
        <v>0</v>
      </c>
      <c r="H6" s="12">
        <f>E3+E9</f>
        <v>7.3444613050075862</v>
      </c>
      <c r="I6" s="12">
        <f>(1/100)*H6</f>
        <v>7.3444613050075866E-2</v>
      </c>
    </row>
    <row r="7" spans="1:9" x14ac:dyDescent="0.15">
      <c r="H7" s="12">
        <f>E4+E10</f>
        <v>4.3095599393019723</v>
      </c>
      <c r="I7" s="12">
        <f>(1/100)*H7</f>
        <v>4.3095599393019726E-2</v>
      </c>
    </row>
    <row r="8" spans="1:9" x14ac:dyDescent="0.15">
      <c r="A8" s="12" t="s">
        <v>197</v>
      </c>
      <c r="H8" s="12">
        <f>E5+E11</f>
        <v>7.3444613050075862</v>
      </c>
      <c r="I8" s="12">
        <f>(1/100)*H8</f>
        <v>7.3444613050075866E-2</v>
      </c>
    </row>
    <row r="9" spans="1:9" x14ac:dyDescent="0.15">
      <c r="A9" s="12" t="s">
        <v>170</v>
      </c>
      <c r="B9" s="12">
        <v>0.03</v>
      </c>
      <c r="C9" s="12">
        <f>(B9-0.0129)/0.659</f>
        <v>2.5948406676782998E-2</v>
      </c>
      <c r="D9" s="12">
        <f>C9*2</f>
        <v>5.1896813353565996E-2</v>
      </c>
      <c r="E9" s="12">
        <f>(D9/$E$1)*100</f>
        <v>5.1896813353565996</v>
      </c>
      <c r="H9" s="12">
        <f>E6+E12</f>
        <v>3.9757207890743542</v>
      </c>
      <c r="I9" s="12">
        <f>(1/100)*H9</f>
        <v>3.9757207890743544E-2</v>
      </c>
    </row>
    <row r="10" spans="1:9" x14ac:dyDescent="0.15">
      <c r="A10" s="12" t="s">
        <v>5</v>
      </c>
      <c r="B10" s="12">
        <v>0.02</v>
      </c>
      <c r="C10" s="12">
        <f>(B10-0.0129)/0.659</f>
        <v>1.0773899848254932E-2</v>
      </c>
      <c r="D10" s="12">
        <f>C10*2</f>
        <v>2.1547799696509863E-2</v>
      </c>
      <c r="E10" s="12">
        <f>(D10/$E$1)*100</f>
        <v>2.1547799696509862</v>
      </c>
    </row>
    <row r="11" spans="1:9" x14ac:dyDescent="0.15">
      <c r="A11" s="12" t="s">
        <v>6</v>
      </c>
      <c r="B11" s="12">
        <v>3.2000000000000001E-2</v>
      </c>
      <c r="C11" s="12">
        <f>(B11-0.0129)/0.659</f>
        <v>2.8983308042488616E-2</v>
      </c>
      <c r="D11" s="12">
        <f>C11*2</f>
        <v>5.7966616084977232E-2</v>
      </c>
      <c r="E11" s="12">
        <f>(D11/$E$1)*100</f>
        <v>5.7966616084977236</v>
      </c>
    </row>
    <row r="12" spans="1:9" x14ac:dyDescent="0.15">
      <c r="A12" s="12" t="s">
        <v>7</v>
      </c>
      <c r="B12" s="12">
        <v>2.5999999999999999E-2</v>
      </c>
      <c r="C12" s="12">
        <f>(B12-0.0129)/0.659</f>
        <v>1.9878603945371772E-2</v>
      </c>
      <c r="D12" s="12">
        <f>C12*2</f>
        <v>3.9757207890743544E-2</v>
      </c>
      <c r="E12" s="12">
        <f>(D12/$E$1)*100</f>
        <v>3.9757207890743542</v>
      </c>
    </row>
  </sheetData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EE21F-871B-F34A-BBE8-5EAC149D85A3}">
  <dimension ref="A1:K41"/>
  <sheetViews>
    <sheetView tabSelected="1" workbookViewId="0">
      <selection activeCell="P4" sqref="P4"/>
    </sheetView>
  </sheetViews>
  <sheetFormatPr baseColWidth="10" defaultRowHeight="16" x14ac:dyDescent="0.2"/>
  <cols>
    <col min="2" max="2" width="21.5" bestFit="1" customWidth="1"/>
    <col min="3" max="3" width="34.5" bestFit="1" customWidth="1"/>
    <col min="4" max="4" width="30.6640625" bestFit="1" customWidth="1"/>
    <col min="5" max="5" width="23.1640625" bestFit="1" customWidth="1"/>
    <col min="6" max="6" width="19" bestFit="1" customWidth="1"/>
    <col min="7" max="7" width="26.6640625" bestFit="1" customWidth="1"/>
  </cols>
  <sheetData>
    <row r="1" spans="1:10" ht="17" thickBot="1" x14ac:dyDescent="0.25">
      <c r="C1" s="1" t="s">
        <v>11</v>
      </c>
      <c r="D1" s="1" t="s">
        <v>12</v>
      </c>
      <c r="E1" s="1" t="s">
        <v>13</v>
      </c>
      <c r="F1" s="1" t="s">
        <v>8</v>
      </c>
      <c r="G1" s="1" t="s">
        <v>14</v>
      </c>
      <c r="H1" s="1" t="s">
        <v>9</v>
      </c>
      <c r="I1" s="1" t="s">
        <v>18</v>
      </c>
      <c r="J1" s="1" t="s">
        <v>19</v>
      </c>
    </row>
    <row r="2" spans="1:10" x14ac:dyDescent="0.2">
      <c r="A2" s="62" t="s">
        <v>0</v>
      </c>
      <c r="B2" s="9" t="s">
        <v>4</v>
      </c>
      <c r="C2" s="3">
        <f>'VCPO Bradford'!D8</f>
        <v>8.8315629742033386E-2</v>
      </c>
      <c r="D2" s="3">
        <f>'VCPO Bradford'!D2</f>
        <v>3.672230652503794E-2</v>
      </c>
      <c r="E2" s="3">
        <f>C2+D2</f>
        <v>0.12503793626707133</v>
      </c>
      <c r="F2" s="3">
        <f>VCPO!E10</f>
        <v>0.83710166919575091</v>
      </c>
      <c r="G2" s="4">
        <f>F2+E2</f>
        <v>0.96213960546282218</v>
      </c>
      <c r="H2">
        <f>(F2/$F$2)*100</f>
        <v>100</v>
      </c>
    </row>
    <row r="3" spans="1:10" x14ac:dyDescent="0.2">
      <c r="A3" s="63"/>
      <c r="B3" s="10" t="s">
        <v>5</v>
      </c>
      <c r="C3" s="5">
        <f>'VCPO Bradford'!D9</f>
        <v>0.22185128983308042</v>
      </c>
      <c r="D3" s="5">
        <f>'VCPO Bradford'!D3</f>
        <v>3.3383915022761768E-3</v>
      </c>
      <c r="E3" s="5">
        <f t="shared" ref="E3:E17" si="0">C3+D3</f>
        <v>0.22518968133535661</v>
      </c>
      <c r="F3" s="5">
        <f>VCPO!E11</f>
        <v>0.34848254931714717</v>
      </c>
      <c r="G3" s="6">
        <f t="shared" ref="G3:G17" si="1">F3+E3</f>
        <v>0.57367223065250372</v>
      </c>
      <c r="H3">
        <f t="shared" ref="H3:H5" si="2">(F3/$F$2)*100</f>
        <v>41.629656485090194</v>
      </c>
    </row>
    <row r="4" spans="1:10" x14ac:dyDescent="0.2">
      <c r="A4" s="63"/>
      <c r="B4" s="10" t="s">
        <v>6</v>
      </c>
      <c r="C4" s="5">
        <f>'VCPO Bradford'!D10</f>
        <v>0.15508345978755689</v>
      </c>
      <c r="D4" s="5">
        <f>'VCPO Bradford'!D4</f>
        <v>2.1547799696509863E-2</v>
      </c>
      <c r="E4" s="5">
        <f t="shared" si="0"/>
        <v>0.17663125948406674</v>
      </c>
      <c r="F4" s="5">
        <f>VCPO!E12</f>
        <v>0.49871016691957509</v>
      </c>
      <c r="G4" s="6">
        <f t="shared" si="1"/>
        <v>0.67534142640364181</v>
      </c>
      <c r="H4">
        <f t="shared" si="2"/>
        <v>59.575818000543833</v>
      </c>
      <c r="I4">
        <f>AVERAGE(H3:H5)</f>
        <v>44.378984259343191</v>
      </c>
      <c r="J4">
        <f>STDEVP(H3:H5)</f>
        <v>11.451971646331913</v>
      </c>
    </row>
    <row r="5" spans="1:10" ht="17" thickBot="1" x14ac:dyDescent="0.25">
      <c r="A5" s="64"/>
      <c r="B5" s="11" t="s">
        <v>7</v>
      </c>
      <c r="C5" s="7">
        <f>'VCPO Bradford'!D11</f>
        <v>0.28861911987860395</v>
      </c>
      <c r="D5" s="7">
        <f>'VCPO Bradford'!D5</f>
        <v>0</v>
      </c>
      <c r="E5" s="7">
        <f t="shared" si="0"/>
        <v>0.28861911987860395</v>
      </c>
      <c r="F5" s="5">
        <f>VCPO!E13</f>
        <v>0.26729893778452202</v>
      </c>
      <c r="G5" s="8">
        <f t="shared" si="1"/>
        <v>0.55591805766312596</v>
      </c>
      <c r="H5">
        <f t="shared" si="2"/>
        <v>31.93147829239555</v>
      </c>
    </row>
    <row r="6" spans="1:10" x14ac:dyDescent="0.2">
      <c r="A6" s="62" t="s">
        <v>1</v>
      </c>
      <c r="B6" s="9" t="s">
        <v>4</v>
      </c>
      <c r="C6" s="3">
        <f>'LdhA Bradford'!D9</f>
        <v>5.1896813353565996E-2</v>
      </c>
      <c r="D6" s="3">
        <f>'LdhA Bradford'!D3</f>
        <v>2.1547799696509863E-2</v>
      </c>
      <c r="E6" s="3">
        <f t="shared" si="0"/>
        <v>7.3444613050075852E-2</v>
      </c>
      <c r="F6" s="3">
        <f>Ldha.!F8</f>
        <v>0.90287981790591798</v>
      </c>
      <c r="G6" s="4">
        <f t="shared" si="1"/>
        <v>0.97632443095599386</v>
      </c>
      <c r="H6">
        <f>(F6/$F$6)*100</f>
        <v>100</v>
      </c>
    </row>
    <row r="7" spans="1:10" x14ac:dyDescent="0.2">
      <c r="A7" s="63"/>
      <c r="B7" s="10" t="s">
        <v>5</v>
      </c>
      <c r="C7" s="5">
        <f>'LdhA Bradford'!D10</f>
        <v>2.1547799696509863E-2</v>
      </c>
      <c r="D7" s="5">
        <f>'LdhA Bradford'!D4</f>
        <v>2.1547799696509863E-2</v>
      </c>
      <c r="E7" s="5">
        <f t="shared" si="0"/>
        <v>4.3095599393019726E-2</v>
      </c>
      <c r="F7" s="5">
        <f>Ldha.!F9</f>
        <v>0.49013323216995447</v>
      </c>
      <c r="G7" s="6">
        <f t="shared" si="1"/>
        <v>0.53322883156297418</v>
      </c>
      <c r="H7">
        <f t="shared" ref="H7:H9" si="3">(F7/$F$6)*100</f>
        <v>54.285545257478262</v>
      </c>
    </row>
    <row r="8" spans="1:10" x14ac:dyDescent="0.2">
      <c r="A8" s="63"/>
      <c r="B8" s="10" t="s">
        <v>6</v>
      </c>
      <c r="C8" s="5">
        <f>'LdhA Bradford'!D11</f>
        <v>5.7966616084977232E-2</v>
      </c>
      <c r="D8" s="5">
        <f>'LdhA Bradford'!D5</f>
        <v>1.547799696509863E-2</v>
      </c>
      <c r="E8" s="5">
        <f t="shared" si="0"/>
        <v>7.3444613050075866E-2</v>
      </c>
      <c r="F8" s="5">
        <f>Ldha.!F10</f>
        <v>0.40212109256449158</v>
      </c>
      <c r="G8" s="6">
        <f t="shared" si="1"/>
        <v>0.47556570561456746</v>
      </c>
      <c r="H8">
        <f t="shared" si="3"/>
        <v>44.537610055028772</v>
      </c>
      <c r="I8">
        <f>AVERAGE(H7:H9)</f>
        <v>42.968976804059885</v>
      </c>
      <c r="J8">
        <f>STDEVP(H7:H9)</f>
        <v>9.9423966728298616</v>
      </c>
    </row>
    <row r="9" spans="1:10" ht="17" thickBot="1" x14ac:dyDescent="0.25">
      <c r="A9" s="64"/>
      <c r="B9" s="11" t="s">
        <v>7</v>
      </c>
      <c r="C9" s="7">
        <f>'LdhA Bradford'!D12</f>
        <v>3.9757207890743544E-2</v>
      </c>
      <c r="D9" s="7">
        <f>'LdhA Bradford'!D6</f>
        <v>0</v>
      </c>
      <c r="E9" s="7">
        <f t="shared" si="0"/>
        <v>3.9757207890743544E-2</v>
      </c>
      <c r="F9" s="5">
        <f>Ldha.!F11</f>
        <v>0.27162033383915024</v>
      </c>
      <c r="G9" s="8">
        <f t="shared" si="1"/>
        <v>0.31137754172989379</v>
      </c>
      <c r="H9">
        <f t="shared" si="3"/>
        <v>30.083775099672643</v>
      </c>
    </row>
    <row r="10" spans="1:10" x14ac:dyDescent="0.2">
      <c r="A10" s="62" t="s">
        <v>2</v>
      </c>
      <c r="B10" s="9" t="s">
        <v>4</v>
      </c>
      <c r="C10" s="3">
        <f>'LacZ Bradford'!D8</f>
        <v>5.4931714719271614E-2</v>
      </c>
      <c r="D10" s="3">
        <f>'LacZ Bradford'!D2</f>
        <v>2.1547799696509863E-2</v>
      </c>
      <c r="E10" s="3">
        <f t="shared" si="0"/>
        <v>7.6479514415781477E-2</v>
      </c>
      <c r="F10" s="3">
        <f>LacZ.!F8</f>
        <v>0.92298687405159319</v>
      </c>
      <c r="G10" s="4">
        <f t="shared" si="1"/>
        <v>0.99946638846737468</v>
      </c>
      <c r="H10">
        <f>(F10/$F$10)*100</f>
        <v>100</v>
      </c>
    </row>
    <row r="11" spans="1:10" x14ac:dyDescent="0.2">
      <c r="A11" s="63"/>
      <c r="B11" s="10" t="s">
        <v>5</v>
      </c>
      <c r="C11" s="5">
        <f>'LacZ Bradford'!D9</f>
        <v>4.8861911987860399E-2</v>
      </c>
      <c r="D11" s="5">
        <f>'LacZ Bradford'!D3</f>
        <v>2.1547799696509863E-2</v>
      </c>
      <c r="E11" s="5">
        <f t="shared" si="0"/>
        <v>7.0409711684370269E-2</v>
      </c>
      <c r="F11" s="5">
        <f>LacZ.!F9</f>
        <v>0.39036168437025792</v>
      </c>
      <c r="G11" s="6">
        <f t="shared" si="1"/>
        <v>0.46077139605462819</v>
      </c>
      <c r="H11">
        <f t="shared" ref="H11:H13" si="4">(F11/$F$10)*100</f>
        <v>42.293308317235876</v>
      </c>
    </row>
    <row r="12" spans="1:10" x14ac:dyDescent="0.2">
      <c r="A12" s="63"/>
      <c r="B12" s="10" t="s">
        <v>6</v>
      </c>
      <c r="C12" s="5">
        <f>'LacZ Bradford'!D10</f>
        <v>5.7966616084977232E-2</v>
      </c>
      <c r="D12" s="5">
        <f>'LacZ Bradford'!D4</f>
        <v>2.1547799696509863E-2</v>
      </c>
      <c r="E12" s="5">
        <f t="shared" si="0"/>
        <v>7.9514415781487102E-2</v>
      </c>
      <c r="F12" s="5">
        <f>LacZ.!F10</f>
        <v>0.87594590288315621</v>
      </c>
      <c r="G12" s="6">
        <f t="shared" si="1"/>
        <v>0.95546031866464332</v>
      </c>
      <c r="H12">
        <f t="shared" si="4"/>
        <v>94.90339760066756</v>
      </c>
      <c r="I12">
        <f>AVERAGE(H11:H13)</f>
        <v>65.310222378737237</v>
      </c>
      <c r="J12">
        <f>STDEVP(H11:H13)</f>
        <v>21.97560437910316</v>
      </c>
    </row>
    <row r="13" spans="1:10" ht="17" thickBot="1" x14ac:dyDescent="0.25">
      <c r="A13" s="64"/>
      <c r="B13" s="11" t="s">
        <v>7</v>
      </c>
      <c r="C13" s="7">
        <f>'LacZ Bradford'!D11</f>
        <v>4.2792109256449162E-2</v>
      </c>
      <c r="D13" s="7">
        <f>'LacZ Bradford'!D5</f>
        <v>2.1547799696509863E-2</v>
      </c>
      <c r="E13" s="7">
        <f t="shared" si="0"/>
        <v>6.4339908952959018E-2</v>
      </c>
      <c r="F13" s="7">
        <f>LacZ.!F11</f>
        <v>0.54210675265553865</v>
      </c>
      <c r="G13" s="8">
        <f t="shared" si="1"/>
        <v>0.60644666160849769</v>
      </c>
      <c r="H13">
        <f t="shared" si="4"/>
        <v>58.733961218308281</v>
      </c>
    </row>
    <row r="14" spans="1:10" x14ac:dyDescent="0.2">
      <c r="A14" s="62" t="s">
        <v>3</v>
      </c>
      <c r="B14" s="9" t="s">
        <v>4</v>
      </c>
      <c r="C14" s="3">
        <f>'GapA Bradford'!D8</f>
        <v>0.37056145675265556</v>
      </c>
      <c r="D14" s="3">
        <f>'GapA Bradford'!D2</f>
        <v>2.4582701062215481E-2</v>
      </c>
      <c r="E14" s="3">
        <f t="shared" si="0"/>
        <v>0.39514415781487106</v>
      </c>
      <c r="F14" s="5">
        <f>GapA.!G8</f>
        <v>0.15932898330804249</v>
      </c>
      <c r="G14" s="4">
        <f t="shared" si="1"/>
        <v>0.55447314112291357</v>
      </c>
      <c r="H14">
        <f>(F14/$F$14)*100</f>
        <v>100</v>
      </c>
    </row>
    <row r="15" spans="1:10" x14ac:dyDescent="0.2">
      <c r="A15" s="63"/>
      <c r="B15" s="10" t="s">
        <v>5</v>
      </c>
      <c r="C15" s="5">
        <f>'GapA Bradford'!D9</f>
        <v>0.1399089529590288</v>
      </c>
      <c r="D15" s="5">
        <f>'GapA Bradford'!D3</f>
        <v>3.3687405159332322E-2</v>
      </c>
      <c r="E15" s="5">
        <f t="shared" si="0"/>
        <v>0.17359635811836113</v>
      </c>
      <c r="F15" s="5">
        <f>GapA.!G9</f>
        <v>4.7037632776934749E-2</v>
      </c>
      <c r="G15" s="6">
        <f t="shared" si="1"/>
        <v>0.2206339908952959</v>
      </c>
      <c r="H15">
        <f t="shared" ref="H15:H17" si="5">(F15/$F$14)*100</f>
        <v>29.52233284887874</v>
      </c>
    </row>
    <row r="16" spans="1:10" x14ac:dyDescent="0.2">
      <c r="A16" s="63"/>
      <c r="B16" s="10" t="s">
        <v>6</v>
      </c>
      <c r="C16" s="5">
        <f>'GapA Bradford'!D10</f>
        <v>0.32503793626707128</v>
      </c>
      <c r="D16" s="5">
        <f>'GapA Bradford'!D4</f>
        <v>2.4582701062215481E-2</v>
      </c>
      <c r="E16" s="5">
        <f t="shared" si="0"/>
        <v>0.34962063732928678</v>
      </c>
      <c r="F16" s="5">
        <f>GapA.!G10</f>
        <v>5.9177238239757207E-2</v>
      </c>
      <c r="G16" s="6">
        <f t="shared" si="1"/>
        <v>0.40879787556904401</v>
      </c>
      <c r="H16">
        <f t="shared" si="5"/>
        <v>37.141540108459417</v>
      </c>
      <c r="I16">
        <f>AVERAGE(H15:H17)</f>
        <v>35.236738293564251</v>
      </c>
      <c r="J16">
        <f>STDEVP(H15:H17)</f>
        <v>4.1148422147307091</v>
      </c>
    </row>
    <row r="17" spans="1:11" ht="17" thickBot="1" x14ac:dyDescent="0.25">
      <c r="A17" s="64"/>
      <c r="B17" s="11" t="s">
        <v>7</v>
      </c>
      <c r="C17" s="7">
        <f>'GapA Bradford'!D11</f>
        <v>0.29468892261001517</v>
      </c>
      <c r="D17" s="7">
        <f>'GapA Bradford'!D5</f>
        <v>2.4582701062215481E-2</v>
      </c>
      <c r="E17" s="7">
        <f t="shared" si="0"/>
        <v>0.31927162367223066</v>
      </c>
      <c r="F17" s="7">
        <f>GapA.!G11</f>
        <v>6.2212139605462818E-2</v>
      </c>
      <c r="G17" s="8">
        <f t="shared" si="1"/>
        <v>0.38148376327769351</v>
      </c>
      <c r="H17">
        <f t="shared" si="5"/>
        <v>39.046341923354582</v>
      </c>
    </row>
    <row r="19" spans="1:11" ht="17" thickBot="1" x14ac:dyDescent="0.25">
      <c r="C19" t="s">
        <v>15</v>
      </c>
      <c r="D19" t="s">
        <v>16</v>
      </c>
      <c r="E19" t="s">
        <v>17</v>
      </c>
      <c r="F19" t="s">
        <v>10</v>
      </c>
    </row>
    <row r="20" spans="1:11" x14ac:dyDescent="0.2">
      <c r="A20" s="62" t="s">
        <v>0</v>
      </c>
      <c r="B20" s="9" t="s">
        <v>4</v>
      </c>
      <c r="C20" s="2">
        <f t="shared" ref="C20:C35" si="6">1-C2</f>
        <v>0.91168437025796667</v>
      </c>
      <c r="D20">
        <f t="shared" ref="D20:D35" si="7">(D2/C20)*100</f>
        <v>4.0279627163781626</v>
      </c>
      <c r="E20">
        <f>100-D20</f>
        <v>95.97203728362183</v>
      </c>
      <c r="J20" t="s">
        <v>18</v>
      </c>
      <c r="K20" t="s">
        <v>19</v>
      </c>
    </row>
    <row r="21" spans="1:11" x14ac:dyDescent="0.2">
      <c r="A21" s="63"/>
      <c r="B21" s="10" t="s">
        <v>5</v>
      </c>
      <c r="C21" s="2">
        <f t="shared" si="6"/>
        <v>0.77814871016691955</v>
      </c>
      <c r="D21">
        <f t="shared" si="7"/>
        <v>0.42901716068642753</v>
      </c>
      <c r="E21">
        <f t="shared" ref="E21:E35" si="8">100-D21</f>
        <v>99.570982839313572</v>
      </c>
      <c r="I21" t="s">
        <v>0</v>
      </c>
      <c r="J21">
        <f>F22</f>
        <v>99.006898494330585</v>
      </c>
      <c r="K21">
        <f>G22</f>
        <v>1.1149393888294077</v>
      </c>
    </row>
    <row r="22" spans="1:11" x14ac:dyDescent="0.2">
      <c r="A22" s="63"/>
      <c r="B22" s="10" t="s">
        <v>6</v>
      </c>
      <c r="C22" s="2">
        <f t="shared" si="6"/>
        <v>0.84491654021244311</v>
      </c>
      <c r="D22">
        <f t="shared" si="7"/>
        <v>2.5502873563218391</v>
      </c>
      <c r="E22">
        <f t="shared" si="8"/>
        <v>97.449712643678154</v>
      </c>
      <c r="F22">
        <f>AVERAGE(E21:E23)</f>
        <v>99.006898494330585</v>
      </c>
      <c r="G22">
        <f>STDEVP(E21:E23)</f>
        <v>1.1149393888294077</v>
      </c>
      <c r="I22" t="s">
        <v>1</v>
      </c>
      <c r="J22">
        <f>F26</f>
        <v>98.71824183742207</v>
      </c>
      <c r="K22">
        <f>G26</f>
        <v>0.93464856764234561</v>
      </c>
    </row>
    <row r="23" spans="1:11" ht="17" thickBot="1" x14ac:dyDescent="0.25">
      <c r="A23" s="64"/>
      <c r="B23" s="11" t="s">
        <v>7</v>
      </c>
      <c r="C23" s="2">
        <f t="shared" si="6"/>
        <v>0.71138088012139611</v>
      </c>
      <c r="D23">
        <f t="shared" si="7"/>
        <v>0</v>
      </c>
      <c r="E23">
        <f t="shared" si="8"/>
        <v>100</v>
      </c>
      <c r="I23" t="s">
        <v>2</v>
      </c>
      <c r="J23">
        <f>F30</f>
        <v>97.7320145777514</v>
      </c>
      <c r="K23">
        <f>G30</f>
        <v>1.4909681566554877E-2</v>
      </c>
    </row>
    <row r="24" spans="1:11" x14ac:dyDescent="0.2">
      <c r="A24" s="62" t="s">
        <v>1</v>
      </c>
      <c r="B24" s="9" t="s">
        <v>4</v>
      </c>
      <c r="C24" s="2">
        <f t="shared" si="6"/>
        <v>0.948103186646434</v>
      </c>
      <c r="D24">
        <f t="shared" si="7"/>
        <v>2.2727272727272729</v>
      </c>
      <c r="E24">
        <f t="shared" si="8"/>
        <v>97.727272727272734</v>
      </c>
      <c r="I24" t="s">
        <v>3</v>
      </c>
      <c r="J24">
        <f>F34</f>
        <v>96.318606047023707</v>
      </c>
      <c r="K24">
        <f>G34</f>
        <v>0.1782801025960091</v>
      </c>
    </row>
    <row r="25" spans="1:11" x14ac:dyDescent="0.2">
      <c r="A25" s="63"/>
      <c r="B25" s="10" t="s">
        <v>5</v>
      </c>
      <c r="C25" s="2">
        <f t="shared" si="6"/>
        <v>0.97845220030349012</v>
      </c>
      <c r="D25">
        <f t="shared" si="7"/>
        <v>2.2022332506203472</v>
      </c>
      <c r="E25">
        <f t="shared" si="8"/>
        <v>97.797766749379647</v>
      </c>
    </row>
    <row r="26" spans="1:11" x14ac:dyDescent="0.2">
      <c r="A26" s="63"/>
      <c r="B26" s="10" t="s">
        <v>6</v>
      </c>
      <c r="C26" s="2">
        <f t="shared" si="6"/>
        <v>0.94203338391502278</v>
      </c>
      <c r="D26">
        <f t="shared" si="7"/>
        <v>1.6430412371134018</v>
      </c>
      <c r="E26">
        <f t="shared" si="8"/>
        <v>98.356958762886592</v>
      </c>
      <c r="F26">
        <f>AVERAGE(E25:E27)</f>
        <v>98.71824183742207</v>
      </c>
      <c r="G26">
        <f>STDEVP(E25:E27)</f>
        <v>0.93464856764234561</v>
      </c>
    </row>
    <row r="27" spans="1:11" ht="17" thickBot="1" x14ac:dyDescent="0.25">
      <c r="A27" s="64"/>
      <c r="B27" s="11" t="s">
        <v>7</v>
      </c>
      <c r="C27" s="2">
        <f t="shared" si="6"/>
        <v>0.96024279210925645</v>
      </c>
      <c r="D27">
        <f t="shared" si="7"/>
        <v>0</v>
      </c>
      <c r="E27">
        <f t="shared" si="8"/>
        <v>100</v>
      </c>
    </row>
    <row r="28" spans="1:11" x14ac:dyDescent="0.2">
      <c r="A28" s="62" t="s">
        <v>2</v>
      </c>
      <c r="B28" s="9" t="s">
        <v>4</v>
      </c>
      <c r="C28" s="2">
        <f t="shared" si="6"/>
        <v>0.94506828528072839</v>
      </c>
      <c r="D28">
        <f t="shared" si="7"/>
        <v>2.2800256904303149</v>
      </c>
      <c r="E28">
        <f t="shared" si="8"/>
        <v>97.719974309569679</v>
      </c>
    </row>
    <row r="29" spans="1:11" x14ac:dyDescent="0.2">
      <c r="A29" s="63"/>
      <c r="B29" s="10" t="s">
        <v>5</v>
      </c>
      <c r="C29" s="2">
        <f t="shared" si="6"/>
        <v>0.95113808801213962</v>
      </c>
      <c r="D29">
        <f t="shared" si="7"/>
        <v>2.2654754307594129</v>
      </c>
      <c r="E29">
        <f t="shared" si="8"/>
        <v>97.734524569240591</v>
      </c>
    </row>
    <row r="30" spans="1:11" x14ac:dyDescent="0.2">
      <c r="A30" s="63"/>
      <c r="B30" s="10" t="s">
        <v>6</v>
      </c>
      <c r="C30" s="2">
        <f t="shared" si="6"/>
        <v>0.94203338391502278</v>
      </c>
      <c r="D30">
        <f t="shared" si="7"/>
        <v>2.2873711340206184</v>
      </c>
      <c r="E30">
        <f t="shared" si="8"/>
        <v>97.712628865979383</v>
      </c>
      <c r="F30">
        <f>AVERAGE(E29:E31)</f>
        <v>97.7320145777514</v>
      </c>
      <c r="G30">
        <f>STDEVP(E29:E31)</f>
        <v>1.4909681566554877E-2</v>
      </c>
    </row>
    <row r="31" spans="1:11" ht="17" thickBot="1" x14ac:dyDescent="0.25">
      <c r="A31" s="64"/>
      <c r="B31" s="11" t="s">
        <v>7</v>
      </c>
      <c r="C31" s="2">
        <f t="shared" si="6"/>
        <v>0.95720789074355084</v>
      </c>
      <c r="D31">
        <f t="shared" si="7"/>
        <v>2.251109701965758</v>
      </c>
      <c r="E31">
        <f t="shared" si="8"/>
        <v>97.74889029803424</v>
      </c>
    </row>
    <row r="32" spans="1:11" x14ac:dyDescent="0.2">
      <c r="A32" s="62" t="s">
        <v>3</v>
      </c>
      <c r="B32" s="9" t="s">
        <v>4</v>
      </c>
      <c r="C32" s="2">
        <f t="shared" si="6"/>
        <v>0.62943854324734438</v>
      </c>
      <c r="D32">
        <f t="shared" si="7"/>
        <v>3.9054966248794605</v>
      </c>
      <c r="E32">
        <f t="shared" si="8"/>
        <v>96.094503375120539</v>
      </c>
    </row>
    <row r="33" spans="1:7" x14ac:dyDescent="0.2">
      <c r="A33" s="63"/>
      <c r="B33" s="10" t="s">
        <v>5</v>
      </c>
      <c r="C33" s="2">
        <f t="shared" si="6"/>
        <v>0.86009104704097117</v>
      </c>
      <c r="D33">
        <f t="shared" si="7"/>
        <v>3.9167254763585042</v>
      </c>
      <c r="E33">
        <f t="shared" si="8"/>
        <v>96.083274523641492</v>
      </c>
    </row>
    <row r="34" spans="1:7" x14ac:dyDescent="0.2">
      <c r="A34" s="63"/>
      <c r="B34" s="10" t="s">
        <v>6</v>
      </c>
      <c r="C34" s="2">
        <f t="shared" si="6"/>
        <v>0.67496206373292877</v>
      </c>
      <c r="D34">
        <f t="shared" si="7"/>
        <v>3.642086330935252</v>
      </c>
      <c r="E34">
        <f t="shared" si="8"/>
        <v>96.357913669064743</v>
      </c>
      <c r="F34">
        <f>AVERAGE(E33:E35)</f>
        <v>96.318606047023707</v>
      </c>
      <c r="G34">
        <f>STDEVP(E33:E35)</f>
        <v>0.1782801025960091</v>
      </c>
    </row>
    <row r="35" spans="1:7" ht="17" thickBot="1" x14ac:dyDescent="0.25">
      <c r="A35" s="64"/>
      <c r="B35" s="11" t="s">
        <v>7</v>
      </c>
      <c r="C35" s="2">
        <f t="shared" si="6"/>
        <v>0.70531107738998489</v>
      </c>
      <c r="D35">
        <f t="shared" si="7"/>
        <v>3.4853700516351123</v>
      </c>
      <c r="E35">
        <f t="shared" si="8"/>
        <v>96.514629948364885</v>
      </c>
    </row>
    <row r="36" spans="1:7" x14ac:dyDescent="0.2">
      <c r="B36" s="2"/>
    </row>
    <row r="37" spans="1:7" x14ac:dyDescent="0.2">
      <c r="B37" s="2"/>
    </row>
    <row r="38" spans="1:7" x14ac:dyDescent="0.2">
      <c r="B38" s="2"/>
    </row>
    <row r="39" spans="1:7" x14ac:dyDescent="0.2">
      <c r="B39" s="2"/>
    </row>
    <row r="40" spans="1:7" x14ac:dyDescent="0.2">
      <c r="B40" s="2"/>
    </row>
    <row r="41" spans="1:7" x14ac:dyDescent="0.2">
      <c r="B41" s="2"/>
    </row>
  </sheetData>
  <mergeCells count="8">
    <mergeCell ref="A28:A31"/>
    <mergeCell ref="A32:A35"/>
    <mergeCell ref="A2:A5"/>
    <mergeCell ref="A6:A9"/>
    <mergeCell ref="A10:A13"/>
    <mergeCell ref="A14:A17"/>
    <mergeCell ref="A20:A23"/>
    <mergeCell ref="A24:A27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E904B-94B7-F340-B530-70184FFDED75}">
  <dimension ref="A2:CU182"/>
  <sheetViews>
    <sheetView topLeftCell="A10" workbookViewId="0">
      <selection activeCell="J23" sqref="J23"/>
    </sheetView>
  </sheetViews>
  <sheetFormatPr baseColWidth="10" defaultColWidth="9.1640625" defaultRowHeight="13" x14ac:dyDescent="0.15"/>
  <cols>
    <col min="1" max="1" width="20.6640625" style="27" customWidth="1"/>
    <col min="2" max="2" width="12.6640625" style="27" customWidth="1"/>
    <col min="3" max="16384" width="9.1640625" style="27"/>
  </cols>
  <sheetData>
    <row r="2" spans="1:2" x14ac:dyDescent="0.15">
      <c r="A2" s="27" t="s">
        <v>152</v>
      </c>
      <c r="B2" s="27" t="s">
        <v>151</v>
      </c>
    </row>
    <row r="4" spans="1:2" x14ac:dyDescent="0.15">
      <c r="A4" s="27" t="s">
        <v>150</v>
      </c>
    </row>
    <row r="5" spans="1:2" x14ac:dyDescent="0.15">
      <c r="A5" s="27" t="s">
        <v>149</v>
      </c>
    </row>
    <row r="6" spans="1:2" x14ac:dyDescent="0.15">
      <c r="A6" s="27" t="s">
        <v>148</v>
      </c>
      <c r="B6" s="27" t="s">
        <v>147</v>
      </c>
    </row>
    <row r="7" spans="1:2" x14ac:dyDescent="0.15">
      <c r="A7" s="27" t="s">
        <v>146</v>
      </c>
      <c r="B7" s="41">
        <v>44147</v>
      </c>
    </row>
    <row r="8" spans="1:2" x14ac:dyDescent="0.15">
      <c r="A8" s="27" t="s">
        <v>127</v>
      </c>
      <c r="B8" s="40">
        <v>0.77394675925925915</v>
      </c>
    </row>
    <row r="9" spans="1:2" x14ac:dyDescent="0.15">
      <c r="A9" s="27" t="s">
        <v>145</v>
      </c>
      <c r="B9" s="27" t="s">
        <v>144</v>
      </c>
    </row>
    <row r="10" spans="1:2" x14ac:dyDescent="0.15">
      <c r="A10" s="27" t="s">
        <v>143</v>
      </c>
      <c r="B10" s="27" t="s">
        <v>142</v>
      </c>
    </row>
    <row r="11" spans="1:2" x14ac:dyDescent="0.15">
      <c r="A11" s="27" t="s">
        <v>141</v>
      </c>
      <c r="B11" s="27" t="s">
        <v>140</v>
      </c>
    </row>
    <row r="13" spans="1:2" ht="14" x14ac:dyDescent="0.15">
      <c r="A13" s="37" t="s">
        <v>139</v>
      </c>
      <c r="B13" s="36"/>
    </row>
    <row r="14" spans="1:2" x14ac:dyDescent="0.15">
      <c r="A14" s="27" t="s">
        <v>138</v>
      </c>
      <c r="B14" s="27" t="s">
        <v>158</v>
      </c>
    </row>
    <row r="15" spans="1:2" x14ac:dyDescent="0.15">
      <c r="A15" s="27" t="s">
        <v>136</v>
      </c>
    </row>
    <row r="16" spans="1:2" x14ac:dyDescent="0.15">
      <c r="A16" s="27" t="s">
        <v>135</v>
      </c>
      <c r="B16" s="27" t="s">
        <v>134</v>
      </c>
    </row>
    <row r="17" spans="1:99" x14ac:dyDescent="0.15">
      <c r="A17" s="27" t="s">
        <v>133</v>
      </c>
      <c r="B17" s="27" t="s">
        <v>132</v>
      </c>
    </row>
    <row r="18" spans="1:99" x14ac:dyDescent="0.15">
      <c r="B18" s="27" t="s">
        <v>157</v>
      </c>
    </row>
    <row r="19" spans="1:99" x14ac:dyDescent="0.15">
      <c r="B19" s="27" t="s">
        <v>130</v>
      </c>
    </row>
    <row r="20" spans="1:99" x14ac:dyDescent="0.15">
      <c r="B20" s="27" t="s">
        <v>129</v>
      </c>
    </row>
    <row r="21" spans="1:99" x14ac:dyDescent="0.15">
      <c r="A21" s="27" t="s">
        <v>128</v>
      </c>
    </row>
    <row r="23" spans="1:99" x14ac:dyDescent="0.15">
      <c r="A23" s="37">
        <v>582</v>
      </c>
      <c r="B23" s="36"/>
      <c r="I23" s="27">
        <f>AVERAGE(H24:I24)</f>
        <v>3.8809015725101929E-3</v>
      </c>
      <c r="K23" s="27">
        <f>AVERAGE(J24:K24)</f>
        <v>2.1323005241700647E-3</v>
      </c>
    </row>
    <row r="24" spans="1:99" x14ac:dyDescent="0.15">
      <c r="H24" s="27">
        <f>SLOPE(H26:H126,$G$26:$G$126)</f>
        <v>3.8574886429819455E-3</v>
      </c>
      <c r="I24" s="27">
        <f>SLOPE(I26:I126,$G$26:$G$126)</f>
        <v>3.9043145020384402E-3</v>
      </c>
      <c r="J24" s="27">
        <f>SLOPE(J26:J126,$G$26:$G$126)</f>
        <v>1.9948375072801404E-3</v>
      </c>
      <c r="K24" s="27">
        <f>SLOPE(K26:K126,$G$26:$G$126)</f>
        <v>2.2697635410599891E-3</v>
      </c>
    </row>
    <row r="25" spans="1:99" ht="14" x14ac:dyDescent="0.15">
      <c r="B25" s="34" t="s">
        <v>127</v>
      </c>
      <c r="C25" s="34" t="s">
        <v>126</v>
      </c>
      <c r="D25" s="34" t="s">
        <v>156</v>
      </c>
      <c r="E25" s="34" t="s">
        <v>155</v>
      </c>
      <c r="F25" s="34" t="s">
        <v>154</v>
      </c>
      <c r="G25" s="34" t="s">
        <v>153</v>
      </c>
      <c r="H25" s="57" t="s">
        <v>6</v>
      </c>
      <c r="I25" s="58"/>
      <c r="J25" s="57" t="s">
        <v>7</v>
      </c>
      <c r="K25" s="58"/>
      <c r="L25" s="34" t="s">
        <v>121</v>
      </c>
      <c r="M25" s="34" t="s">
        <v>120</v>
      </c>
      <c r="N25" s="34" t="s">
        <v>119</v>
      </c>
      <c r="O25" s="34" t="s">
        <v>118</v>
      </c>
      <c r="P25" s="34" t="s">
        <v>117</v>
      </c>
      <c r="Q25" s="34" t="s">
        <v>116</v>
      </c>
      <c r="R25" s="34" t="s">
        <v>115</v>
      </c>
      <c r="S25" s="34" t="s">
        <v>114</v>
      </c>
      <c r="T25" s="34" t="s">
        <v>113</v>
      </c>
      <c r="U25" s="34" t="s">
        <v>112</v>
      </c>
      <c r="V25" s="34" t="s">
        <v>111</v>
      </c>
      <c r="W25" s="34" t="s">
        <v>110</v>
      </c>
      <c r="X25" s="34" t="s">
        <v>109</v>
      </c>
      <c r="Y25" s="34" t="s">
        <v>108</v>
      </c>
      <c r="Z25" s="34" t="s">
        <v>107</v>
      </c>
      <c r="AA25" s="34" t="s">
        <v>106</v>
      </c>
      <c r="AB25" s="34" t="s">
        <v>105</v>
      </c>
      <c r="AC25" s="34" t="s">
        <v>104</v>
      </c>
      <c r="AD25" s="34" t="s">
        <v>103</v>
      </c>
      <c r="AE25" s="34" t="s">
        <v>102</v>
      </c>
      <c r="AF25" s="34" t="s">
        <v>101</v>
      </c>
      <c r="AG25" s="34" t="s">
        <v>100</v>
      </c>
      <c r="AH25" s="34" t="s">
        <v>99</v>
      </c>
      <c r="AI25" s="34" t="s">
        <v>98</v>
      </c>
      <c r="AJ25" s="34" t="s">
        <v>97</v>
      </c>
      <c r="AK25" s="34" t="s">
        <v>96</v>
      </c>
      <c r="AL25" s="34" t="s">
        <v>95</v>
      </c>
      <c r="AM25" s="34" t="s">
        <v>94</v>
      </c>
      <c r="AN25" s="34" t="s">
        <v>93</v>
      </c>
      <c r="AO25" s="34" t="s">
        <v>92</v>
      </c>
      <c r="AP25" s="34" t="s">
        <v>91</v>
      </c>
      <c r="AQ25" s="34" t="s">
        <v>90</v>
      </c>
      <c r="AR25" s="34" t="s">
        <v>89</v>
      </c>
      <c r="AS25" s="34" t="s">
        <v>88</v>
      </c>
      <c r="AT25" s="34" t="s">
        <v>87</v>
      </c>
      <c r="AU25" s="34" t="s">
        <v>86</v>
      </c>
      <c r="AV25" s="34" t="s">
        <v>85</v>
      </c>
      <c r="AW25" s="34" t="s">
        <v>84</v>
      </c>
      <c r="AX25" s="34" t="s">
        <v>83</v>
      </c>
      <c r="AY25" s="34" t="s">
        <v>82</v>
      </c>
      <c r="AZ25" s="34" t="s">
        <v>81</v>
      </c>
      <c r="BA25" s="34" t="s">
        <v>80</v>
      </c>
      <c r="BB25" s="34" t="s">
        <v>79</v>
      </c>
      <c r="BC25" s="34" t="s">
        <v>78</v>
      </c>
      <c r="BD25" s="34" t="s">
        <v>77</v>
      </c>
      <c r="BE25" s="34" t="s">
        <v>76</v>
      </c>
      <c r="BF25" s="34" t="s">
        <v>75</v>
      </c>
      <c r="BG25" s="34" t="s">
        <v>74</v>
      </c>
      <c r="BH25" s="34" t="s">
        <v>73</v>
      </c>
      <c r="BI25" s="34" t="s">
        <v>72</v>
      </c>
      <c r="BJ25" s="34" t="s">
        <v>71</v>
      </c>
      <c r="BK25" s="34" t="s">
        <v>70</v>
      </c>
      <c r="BL25" s="34" t="s">
        <v>69</v>
      </c>
      <c r="BM25" s="34" t="s">
        <v>68</v>
      </c>
      <c r="BN25" s="34" t="s">
        <v>67</v>
      </c>
      <c r="BO25" s="34" t="s">
        <v>66</v>
      </c>
      <c r="BP25" s="34" t="s">
        <v>65</v>
      </c>
      <c r="BQ25" s="34" t="s">
        <v>64</v>
      </c>
      <c r="BR25" s="34" t="s">
        <v>63</v>
      </c>
      <c r="BS25" s="34" t="s">
        <v>62</v>
      </c>
      <c r="BT25" s="34" t="s">
        <v>61</v>
      </c>
      <c r="BU25" s="34" t="s">
        <v>60</v>
      </c>
      <c r="BV25" s="34" t="s">
        <v>59</v>
      </c>
      <c r="BW25" s="34" t="s">
        <v>58</v>
      </c>
      <c r="BX25" s="34" t="s">
        <v>57</v>
      </c>
      <c r="BY25" s="34" t="s">
        <v>56</v>
      </c>
      <c r="BZ25" s="34" t="s">
        <v>55</v>
      </c>
      <c r="CA25" s="34" t="s">
        <v>54</v>
      </c>
      <c r="CB25" s="34" t="s">
        <v>53</v>
      </c>
      <c r="CC25" s="34" t="s">
        <v>52</v>
      </c>
      <c r="CD25" s="34" t="s">
        <v>51</v>
      </c>
      <c r="CE25" s="34" t="s">
        <v>50</v>
      </c>
      <c r="CF25" s="34" t="s">
        <v>49</v>
      </c>
      <c r="CG25" s="34" t="s">
        <v>48</v>
      </c>
      <c r="CH25" s="34" t="s">
        <v>47</v>
      </c>
      <c r="CI25" s="34" t="s">
        <v>46</v>
      </c>
      <c r="CJ25" s="34" t="s">
        <v>45</v>
      </c>
      <c r="CK25" s="34" t="s">
        <v>44</v>
      </c>
      <c r="CL25" s="34" t="s">
        <v>43</v>
      </c>
      <c r="CM25" s="34" t="s">
        <v>42</v>
      </c>
      <c r="CN25" s="34" t="s">
        <v>41</v>
      </c>
      <c r="CO25" s="34" t="s">
        <v>40</v>
      </c>
      <c r="CP25" s="34" t="s">
        <v>39</v>
      </c>
      <c r="CQ25" s="34" t="s">
        <v>38</v>
      </c>
      <c r="CR25" s="34" t="s">
        <v>37</v>
      </c>
      <c r="CS25" s="34" t="s">
        <v>36</v>
      </c>
      <c r="CT25" s="34" t="s">
        <v>35</v>
      </c>
      <c r="CU25" s="34" t="s">
        <v>34</v>
      </c>
    </row>
    <row r="26" spans="1:99" x14ac:dyDescent="0.15">
      <c r="B26" s="39">
        <v>0</v>
      </c>
      <c r="C26" s="38">
        <v>0</v>
      </c>
      <c r="D26" s="38"/>
      <c r="E26" s="38"/>
      <c r="F26" s="38"/>
      <c r="G26" s="23">
        <v>0</v>
      </c>
      <c r="H26" s="38">
        <v>1.3140000000000001</v>
      </c>
      <c r="I26" s="38">
        <v>1.325</v>
      </c>
      <c r="J26" s="38">
        <v>1.341</v>
      </c>
      <c r="K26" s="38">
        <v>1.3480000000000001</v>
      </c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</row>
    <row r="27" spans="1:99" x14ac:dyDescent="0.15">
      <c r="B27" s="39">
        <v>5.7870370370370366E-5</v>
      </c>
      <c r="C27" s="38">
        <v>0</v>
      </c>
      <c r="D27" s="38"/>
      <c r="E27" s="38"/>
      <c r="F27" s="38"/>
      <c r="G27" s="23">
        <f t="shared" ref="G27:G58" si="0">G26+5</f>
        <v>5</v>
      </c>
      <c r="H27" s="38">
        <v>1.3260000000000001</v>
      </c>
      <c r="I27" s="38">
        <v>1.335</v>
      </c>
      <c r="J27" s="38">
        <v>1.345</v>
      </c>
      <c r="K27" s="38">
        <v>1.349</v>
      </c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  <c r="BQ27" s="38"/>
      <c r="BR27" s="38"/>
      <c r="BS27" s="38"/>
      <c r="BT27" s="38"/>
      <c r="BU27" s="38"/>
      <c r="BV27" s="38"/>
      <c r="BW27" s="38"/>
      <c r="BX27" s="38"/>
      <c r="BY27" s="38"/>
      <c r="BZ27" s="38"/>
      <c r="CA27" s="38"/>
      <c r="CB27" s="38"/>
      <c r="CC27" s="38"/>
      <c r="CD27" s="38"/>
      <c r="CE27" s="38"/>
      <c r="CF27" s="38"/>
      <c r="CG27" s="38"/>
      <c r="CH27" s="38"/>
      <c r="CI27" s="38"/>
      <c r="CJ27" s="38"/>
      <c r="CK27" s="38"/>
      <c r="CL27" s="38"/>
      <c r="CM27" s="38"/>
      <c r="CN27" s="38"/>
      <c r="CO27" s="38"/>
      <c r="CP27" s="38"/>
      <c r="CQ27" s="38"/>
      <c r="CR27" s="38"/>
      <c r="CS27" s="38"/>
      <c r="CT27" s="38"/>
      <c r="CU27" s="38"/>
    </row>
    <row r="28" spans="1:99" x14ac:dyDescent="0.15">
      <c r="B28" s="39">
        <v>1.1574074074074073E-4</v>
      </c>
      <c r="C28" s="38">
        <v>0</v>
      </c>
      <c r="D28" s="38"/>
      <c r="E28" s="38"/>
      <c r="F28" s="38"/>
      <c r="G28" s="23">
        <f t="shared" si="0"/>
        <v>10</v>
      </c>
      <c r="H28" s="38">
        <v>1.34</v>
      </c>
      <c r="I28" s="38">
        <v>1.345</v>
      </c>
      <c r="J28" s="38">
        <v>1.347</v>
      </c>
      <c r="K28" s="38">
        <v>1.35</v>
      </c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  <c r="CM28" s="38"/>
      <c r="CN28" s="38"/>
      <c r="CO28" s="38"/>
      <c r="CP28" s="38"/>
      <c r="CQ28" s="38"/>
      <c r="CR28" s="38"/>
      <c r="CS28" s="38"/>
      <c r="CT28" s="38"/>
      <c r="CU28" s="38"/>
    </row>
    <row r="29" spans="1:99" x14ac:dyDescent="0.15">
      <c r="B29" s="39">
        <v>1.7361111111111112E-4</v>
      </c>
      <c r="C29" s="38">
        <v>0</v>
      </c>
      <c r="D29" s="38"/>
      <c r="E29" s="38"/>
      <c r="F29" s="38"/>
      <c r="G29" s="23">
        <f t="shared" si="0"/>
        <v>15</v>
      </c>
      <c r="H29" s="38">
        <v>1.3560000000000001</v>
      </c>
      <c r="I29" s="38">
        <v>1.3620000000000001</v>
      </c>
      <c r="J29" s="38">
        <v>1.353</v>
      </c>
      <c r="K29" s="38">
        <v>1.355</v>
      </c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38"/>
      <c r="CE29" s="38"/>
      <c r="CF29" s="38"/>
      <c r="CG29" s="38"/>
      <c r="CH29" s="38"/>
      <c r="CI29" s="38"/>
      <c r="CJ29" s="38"/>
      <c r="CK29" s="38"/>
      <c r="CL29" s="38"/>
      <c r="CM29" s="38"/>
      <c r="CN29" s="38"/>
      <c r="CO29" s="38"/>
      <c r="CP29" s="38"/>
      <c r="CQ29" s="38"/>
      <c r="CR29" s="38"/>
      <c r="CS29" s="38"/>
      <c r="CT29" s="38"/>
      <c r="CU29" s="38"/>
    </row>
    <row r="30" spans="1:99" x14ac:dyDescent="0.15">
      <c r="B30" s="39">
        <v>2.3148148148148146E-4</v>
      </c>
      <c r="C30" s="38">
        <v>0</v>
      </c>
      <c r="D30" s="38"/>
      <c r="E30" s="38"/>
      <c r="F30" s="38"/>
      <c r="G30" s="23">
        <f t="shared" si="0"/>
        <v>20</v>
      </c>
      <c r="H30" s="38">
        <v>1.373</v>
      </c>
      <c r="I30" s="38">
        <v>1.3759999999999999</v>
      </c>
      <c r="J30" s="38">
        <v>1.3580000000000001</v>
      </c>
      <c r="K30" s="38">
        <v>1.36</v>
      </c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38"/>
    </row>
    <row r="31" spans="1:99" x14ac:dyDescent="0.15">
      <c r="B31" s="39">
        <v>2.8935185185185189E-4</v>
      </c>
      <c r="C31" s="38">
        <v>0</v>
      </c>
      <c r="D31" s="38"/>
      <c r="E31" s="38"/>
      <c r="F31" s="38"/>
      <c r="G31" s="23">
        <f t="shared" si="0"/>
        <v>25</v>
      </c>
      <c r="H31" s="38">
        <v>1.395</v>
      </c>
      <c r="I31" s="38">
        <v>1.393</v>
      </c>
      <c r="J31" s="38">
        <v>1.3660000000000001</v>
      </c>
      <c r="K31" s="38">
        <v>1.3660000000000001</v>
      </c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</row>
    <row r="32" spans="1:99" x14ac:dyDescent="0.15">
      <c r="B32" s="39">
        <v>3.4722222222222224E-4</v>
      </c>
      <c r="C32" s="38">
        <v>0</v>
      </c>
      <c r="D32" s="38"/>
      <c r="E32" s="38"/>
      <c r="F32" s="38"/>
      <c r="G32" s="23">
        <f t="shared" si="0"/>
        <v>30</v>
      </c>
      <c r="H32" s="38">
        <v>1.411</v>
      </c>
      <c r="I32" s="38">
        <v>1.413</v>
      </c>
      <c r="J32" s="38">
        <v>1.3759999999999999</v>
      </c>
      <c r="K32" s="38">
        <v>1.3759999999999999</v>
      </c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</row>
    <row r="33" spans="2:99" x14ac:dyDescent="0.15">
      <c r="B33" s="39">
        <v>4.0509259259259258E-4</v>
      </c>
      <c r="C33" s="38">
        <v>0</v>
      </c>
      <c r="D33" s="38"/>
      <c r="E33" s="38"/>
      <c r="F33" s="38"/>
      <c r="G33" s="23">
        <f t="shared" si="0"/>
        <v>35</v>
      </c>
      <c r="H33" s="38">
        <v>1.4330000000000001</v>
      </c>
      <c r="I33" s="38">
        <v>1.43</v>
      </c>
      <c r="J33" s="38">
        <v>1.385</v>
      </c>
      <c r="K33" s="38">
        <v>1.387</v>
      </c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38"/>
      <c r="BW33" s="38"/>
      <c r="BX33" s="38"/>
      <c r="BY33" s="38"/>
      <c r="BZ33" s="38"/>
      <c r="CA33" s="38"/>
      <c r="CB33" s="38"/>
      <c r="CC33" s="38"/>
      <c r="CD33" s="38"/>
      <c r="CE33" s="38"/>
      <c r="CF33" s="38"/>
      <c r="CG33" s="38"/>
      <c r="CH33" s="38"/>
      <c r="CI33" s="38"/>
      <c r="CJ33" s="38"/>
      <c r="CK33" s="38"/>
      <c r="CL33" s="38"/>
      <c r="CM33" s="38"/>
      <c r="CN33" s="38"/>
      <c r="CO33" s="38"/>
      <c r="CP33" s="38"/>
      <c r="CQ33" s="38"/>
      <c r="CR33" s="38"/>
      <c r="CS33" s="38"/>
      <c r="CT33" s="38"/>
      <c r="CU33" s="38"/>
    </row>
    <row r="34" spans="2:99" x14ac:dyDescent="0.15">
      <c r="B34" s="39">
        <v>4.6296296296296293E-4</v>
      </c>
      <c r="C34" s="38">
        <v>0</v>
      </c>
      <c r="D34" s="38"/>
      <c r="E34" s="38"/>
      <c r="F34" s="38"/>
      <c r="G34" s="23">
        <f t="shared" si="0"/>
        <v>40</v>
      </c>
      <c r="H34" s="38">
        <v>1.4530000000000001</v>
      </c>
      <c r="I34" s="38">
        <v>1.448</v>
      </c>
      <c r="J34" s="38">
        <v>1.393</v>
      </c>
      <c r="K34" s="38">
        <v>1.399</v>
      </c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38"/>
      <c r="BO34" s="38"/>
      <c r="BP34" s="38"/>
      <c r="BQ34" s="38"/>
      <c r="BR34" s="38"/>
      <c r="BS34" s="38"/>
      <c r="BT34" s="38"/>
      <c r="BU34" s="38"/>
      <c r="BV34" s="38"/>
      <c r="BW34" s="38"/>
      <c r="BX34" s="38"/>
      <c r="BY34" s="38"/>
      <c r="BZ34" s="38"/>
      <c r="CA34" s="38"/>
      <c r="CB34" s="38"/>
      <c r="CC34" s="38"/>
      <c r="CD34" s="38"/>
      <c r="CE34" s="38"/>
      <c r="CF34" s="38"/>
      <c r="CG34" s="38"/>
      <c r="CH34" s="38"/>
      <c r="CI34" s="38"/>
      <c r="CJ34" s="38"/>
      <c r="CK34" s="38"/>
      <c r="CL34" s="38"/>
      <c r="CM34" s="38"/>
      <c r="CN34" s="38"/>
      <c r="CO34" s="38"/>
      <c r="CP34" s="38"/>
      <c r="CQ34" s="38"/>
      <c r="CR34" s="38"/>
      <c r="CS34" s="38"/>
      <c r="CT34" s="38"/>
      <c r="CU34" s="38"/>
    </row>
    <row r="35" spans="2:99" x14ac:dyDescent="0.15">
      <c r="B35" s="39">
        <v>5.2083333333333333E-4</v>
      </c>
      <c r="C35" s="38">
        <v>0</v>
      </c>
      <c r="D35" s="38"/>
      <c r="E35" s="38"/>
      <c r="F35" s="38"/>
      <c r="G35" s="23">
        <f t="shared" si="0"/>
        <v>45</v>
      </c>
      <c r="H35" s="38">
        <v>1.4750000000000001</v>
      </c>
      <c r="I35" s="38">
        <v>1.466</v>
      </c>
      <c r="J35" s="38">
        <v>1.4059999999999999</v>
      </c>
      <c r="K35" s="38">
        <v>1.4079999999999999</v>
      </c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38"/>
      <c r="BO35" s="38"/>
      <c r="BP35" s="38"/>
      <c r="BQ35" s="38"/>
      <c r="BR35" s="38"/>
      <c r="BS35" s="38"/>
      <c r="BT35" s="38"/>
      <c r="BU35" s="38"/>
      <c r="BV35" s="38"/>
      <c r="BW35" s="38"/>
      <c r="BX35" s="38"/>
      <c r="BY35" s="38"/>
      <c r="BZ35" s="38"/>
      <c r="CA35" s="38"/>
      <c r="CB35" s="38"/>
      <c r="CC35" s="38"/>
      <c r="CD35" s="38"/>
      <c r="CE35" s="38"/>
      <c r="CF35" s="38"/>
      <c r="CG35" s="38"/>
      <c r="CH35" s="38"/>
      <c r="CI35" s="38"/>
      <c r="CJ35" s="38"/>
      <c r="CK35" s="38"/>
      <c r="CL35" s="38"/>
      <c r="CM35" s="38"/>
      <c r="CN35" s="38"/>
      <c r="CO35" s="38"/>
      <c r="CP35" s="38"/>
      <c r="CQ35" s="38"/>
      <c r="CR35" s="38"/>
      <c r="CS35" s="38"/>
      <c r="CT35" s="38"/>
      <c r="CU35" s="38"/>
    </row>
    <row r="36" spans="2:99" x14ac:dyDescent="0.15">
      <c r="B36" s="39">
        <v>5.7870370370370378E-4</v>
      </c>
      <c r="C36" s="38">
        <v>0</v>
      </c>
      <c r="D36" s="38"/>
      <c r="E36" s="38"/>
      <c r="F36" s="38"/>
      <c r="G36" s="23">
        <f t="shared" si="0"/>
        <v>50</v>
      </c>
      <c r="H36" s="38">
        <v>1.496</v>
      </c>
      <c r="I36" s="38">
        <v>1.488</v>
      </c>
      <c r="J36" s="38">
        <v>1.4219999999999999</v>
      </c>
      <c r="K36" s="38">
        <v>1.425</v>
      </c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  <c r="BM36" s="38"/>
      <c r="BN36" s="38"/>
      <c r="BO36" s="38"/>
      <c r="BP36" s="38"/>
      <c r="BQ36" s="38"/>
      <c r="BR36" s="38"/>
      <c r="BS36" s="38"/>
      <c r="BT36" s="38"/>
      <c r="BU36" s="38"/>
      <c r="BV36" s="38"/>
      <c r="BW36" s="38"/>
      <c r="BX36" s="38"/>
      <c r="BY36" s="38"/>
      <c r="BZ36" s="38"/>
      <c r="CA36" s="38"/>
      <c r="CB36" s="38"/>
      <c r="CC36" s="38"/>
      <c r="CD36" s="38"/>
      <c r="CE36" s="38"/>
      <c r="CF36" s="38"/>
      <c r="CG36" s="38"/>
      <c r="CH36" s="38"/>
      <c r="CI36" s="38"/>
      <c r="CJ36" s="38"/>
      <c r="CK36" s="38"/>
      <c r="CL36" s="38"/>
      <c r="CM36" s="38"/>
      <c r="CN36" s="38"/>
      <c r="CO36" s="38"/>
      <c r="CP36" s="38"/>
      <c r="CQ36" s="38"/>
      <c r="CR36" s="38"/>
      <c r="CS36" s="38"/>
      <c r="CT36" s="38"/>
      <c r="CU36" s="38"/>
    </row>
    <row r="37" spans="2:99" x14ac:dyDescent="0.15">
      <c r="B37" s="39">
        <v>6.3657407407407402E-4</v>
      </c>
      <c r="C37" s="38">
        <v>0</v>
      </c>
      <c r="D37" s="38"/>
      <c r="E37" s="38"/>
      <c r="F37" s="38"/>
      <c r="G37" s="23">
        <f t="shared" si="0"/>
        <v>55</v>
      </c>
      <c r="H37" s="38">
        <v>1.514</v>
      </c>
      <c r="I37" s="38">
        <v>1.5089999999999999</v>
      </c>
      <c r="J37" s="38">
        <v>1.4219999999999999</v>
      </c>
      <c r="K37" s="38">
        <v>1.4319999999999999</v>
      </c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  <c r="BN37" s="38"/>
      <c r="BO37" s="38"/>
      <c r="BP37" s="38"/>
      <c r="BQ37" s="38"/>
      <c r="BR37" s="38"/>
      <c r="BS37" s="38"/>
      <c r="BT37" s="38"/>
      <c r="BU37" s="38"/>
      <c r="BV37" s="38"/>
      <c r="BW37" s="38"/>
      <c r="BX37" s="38"/>
      <c r="BY37" s="38"/>
      <c r="BZ37" s="38"/>
      <c r="CA37" s="38"/>
      <c r="CB37" s="38"/>
      <c r="CC37" s="38"/>
      <c r="CD37" s="38"/>
      <c r="CE37" s="38"/>
      <c r="CF37" s="38"/>
      <c r="CG37" s="38"/>
      <c r="CH37" s="38"/>
      <c r="CI37" s="38"/>
      <c r="CJ37" s="38"/>
      <c r="CK37" s="38"/>
      <c r="CL37" s="38"/>
      <c r="CM37" s="38"/>
      <c r="CN37" s="38"/>
      <c r="CO37" s="38"/>
      <c r="CP37" s="38"/>
      <c r="CQ37" s="38"/>
      <c r="CR37" s="38"/>
      <c r="CS37" s="38"/>
      <c r="CT37" s="38"/>
      <c r="CU37" s="38"/>
    </row>
    <row r="38" spans="2:99" x14ac:dyDescent="0.15">
      <c r="B38" s="39">
        <v>6.9444444444444447E-4</v>
      </c>
      <c r="C38" s="38">
        <v>0</v>
      </c>
      <c r="D38" s="38"/>
      <c r="E38" s="38"/>
      <c r="F38" s="38"/>
      <c r="G38" s="23">
        <f t="shared" si="0"/>
        <v>60</v>
      </c>
      <c r="H38" s="38">
        <v>1.5349999999999999</v>
      </c>
      <c r="I38" s="38">
        <v>1.5269999999999999</v>
      </c>
      <c r="J38" s="38">
        <v>1.4319999999999999</v>
      </c>
      <c r="K38" s="38">
        <v>1.446</v>
      </c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8"/>
      <c r="BM38" s="38"/>
      <c r="BN38" s="38"/>
      <c r="BO38" s="38"/>
      <c r="BP38" s="38"/>
      <c r="BQ38" s="38"/>
      <c r="BR38" s="38"/>
      <c r="BS38" s="38"/>
      <c r="BT38" s="38"/>
      <c r="BU38" s="38"/>
      <c r="BV38" s="38"/>
      <c r="BW38" s="38"/>
      <c r="BX38" s="38"/>
      <c r="BY38" s="38"/>
      <c r="BZ38" s="38"/>
      <c r="CA38" s="38"/>
      <c r="CB38" s="38"/>
      <c r="CC38" s="38"/>
      <c r="CD38" s="38"/>
      <c r="CE38" s="38"/>
      <c r="CF38" s="38"/>
      <c r="CG38" s="38"/>
      <c r="CH38" s="38"/>
      <c r="CI38" s="38"/>
      <c r="CJ38" s="38"/>
      <c r="CK38" s="38"/>
      <c r="CL38" s="38"/>
      <c r="CM38" s="38"/>
      <c r="CN38" s="38"/>
      <c r="CO38" s="38"/>
      <c r="CP38" s="38"/>
      <c r="CQ38" s="38"/>
      <c r="CR38" s="38"/>
      <c r="CS38" s="38"/>
      <c r="CT38" s="38"/>
      <c r="CU38" s="38"/>
    </row>
    <row r="39" spans="2:99" x14ac:dyDescent="0.15">
      <c r="B39" s="39">
        <v>7.5231481481481471E-4</v>
      </c>
      <c r="C39" s="38">
        <v>0</v>
      </c>
      <c r="D39" s="38"/>
      <c r="E39" s="38"/>
      <c r="F39" s="38"/>
      <c r="G39" s="23">
        <f t="shared" si="0"/>
        <v>65</v>
      </c>
      <c r="H39" s="38">
        <v>1.556</v>
      </c>
      <c r="I39" s="38">
        <v>1.5489999999999999</v>
      </c>
      <c r="J39" s="38">
        <v>1.446</v>
      </c>
      <c r="K39" s="38">
        <v>1.458</v>
      </c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  <c r="BM39" s="38"/>
      <c r="BN39" s="38"/>
      <c r="BO39" s="38"/>
      <c r="BP39" s="38"/>
      <c r="BQ39" s="38"/>
      <c r="BR39" s="38"/>
      <c r="BS39" s="38"/>
      <c r="BT39" s="38"/>
      <c r="BU39" s="38"/>
      <c r="BV39" s="38"/>
      <c r="BW39" s="38"/>
      <c r="BX39" s="38"/>
      <c r="BY39" s="38"/>
      <c r="BZ39" s="38"/>
      <c r="CA39" s="38"/>
      <c r="CB39" s="38"/>
      <c r="CC39" s="38"/>
      <c r="CD39" s="38"/>
      <c r="CE39" s="38"/>
      <c r="CF39" s="38"/>
      <c r="CG39" s="38"/>
      <c r="CH39" s="38"/>
      <c r="CI39" s="38"/>
      <c r="CJ39" s="38"/>
      <c r="CK39" s="38"/>
      <c r="CL39" s="38"/>
      <c r="CM39" s="38"/>
      <c r="CN39" s="38"/>
      <c r="CO39" s="38"/>
      <c r="CP39" s="38"/>
      <c r="CQ39" s="38"/>
      <c r="CR39" s="38"/>
      <c r="CS39" s="38"/>
      <c r="CT39" s="38"/>
      <c r="CU39" s="38"/>
    </row>
    <row r="40" spans="2:99" x14ac:dyDescent="0.15">
      <c r="B40" s="39">
        <v>8.1018518518518516E-4</v>
      </c>
      <c r="C40" s="38">
        <v>0</v>
      </c>
      <c r="D40" s="38"/>
      <c r="E40" s="38"/>
      <c r="F40" s="38"/>
      <c r="G40" s="23">
        <f t="shared" si="0"/>
        <v>70</v>
      </c>
      <c r="H40" s="38">
        <v>1.579</v>
      </c>
      <c r="I40" s="38">
        <v>1.5680000000000001</v>
      </c>
      <c r="J40" s="38">
        <v>1.4570000000000001</v>
      </c>
      <c r="K40" s="38">
        <v>1.466</v>
      </c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  <c r="BM40" s="38"/>
      <c r="BN40" s="38"/>
      <c r="BO40" s="38"/>
      <c r="BP40" s="38"/>
      <c r="BQ40" s="38"/>
      <c r="BR40" s="38"/>
      <c r="BS40" s="38"/>
      <c r="BT40" s="38"/>
      <c r="BU40" s="38"/>
      <c r="BV40" s="38"/>
      <c r="BW40" s="38"/>
      <c r="BX40" s="38"/>
      <c r="BY40" s="38"/>
      <c r="BZ40" s="38"/>
      <c r="CA40" s="38"/>
      <c r="CB40" s="38"/>
      <c r="CC40" s="38"/>
      <c r="CD40" s="38"/>
      <c r="CE40" s="38"/>
      <c r="CF40" s="38"/>
      <c r="CG40" s="38"/>
      <c r="CH40" s="38"/>
      <c r="CI40" s="38"/>
      <c r="CJ40" s="38"/>
      <c r="CK40" s="38"/>
      <c r="CL40" s="38"/>
      <c r="CM40" s="38"/>
      <c r="CN40" s="38"/>
      <c r="CO40" s="38"/>
      <c r="CP40" s="38"/>
      <c r="CQ40" s="38"/>
      <c r="CR40" s="38"/>
      <c r="CS40" s="38"/>
      <c r="CT40" s="38"/>
      <c r="CU40" s="38"/>
    </row>
    <row r="41" spans="2:99" x14ac:dyDescent="0.15">
      <c r="B41" s="39">
        <v>8.6805555555555551E-4</v>
      </c>
      <c r="C41" s="38">
        <v>0</v>
      </c>
      <c r="D41" s="38"/>
      <c r="E41" s="38"/>
      <c r="F41" s="38"/>
      <c r="G41" s="23">
        <f t="shared" si="0"/>
        <v>75</v>
      </c>
      <c r="H41" s="38">
        <v>1.5920000000000001</v>
      </c>
      <c r="I41" s="38">
        <v>1.59</v>
      </c>
      <c r="J41" s="38">
        <v>1.4710000000000001</v>
      </c>
      <c r="K41" s="38">
        <v>1.478</v>
      </c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  <c r="BR41" s="38"/>
      <c r="BS41" s="38"/>
      <c r="BT41" s="38"/>
      <c r="BU41" s="38"/>
      <c r="BV41" s="38"/>
      <c r="BW41" s="38"/>
      <c r="BX41" s="38"/>
      <c r="BY41" s="38"/>
      <c r="BZ41" s="38"/>
      <c r="CA41" s="38"/>
      <c r="CB41" s="38"/>
      <c r="CC41" s="38"/>
      <c r="CD41" s="38"/>
      <c r="CE41" s="38"/>
      <c r="CF41" s="38"/>
      <c r="CG41" s="38"/>
      <c r="CH41" s="38"/>
      <c r="CI41" s="38"/>
      <c r="CJ41" s="38"/>
      <c r="CK41" s="38"/>
      <c r="CL41" s="38"/>
      <c r="CM41" s="38"/>
      <c r="CN41" s="38"/>
      <c r="CO41" s="38"/>
      <c r="CP41" s="38"/>
      <c r="CQ41" s="38"/>
      <c r="CR41" s="38"/>
      <c r="CS41" s="38"/>
      <c r="CT41" s="38"/>
      <c r="CU41" s="38"/>
    </row>
    <row r="42" spans="2:99" x14ac:dyDescent="0.15">
      <c r="B42" s="39">
        <v>9.2592592592592585E-4</v>
      </c>
      <c r="C42" s="38">
        <v>0</v>
      </c>
      <c r="D42" s="38"/>
      <c r="E42" s="38"/>
      <c r="F42" s="38"/>
      <c r="G42" s="23">
        <f t="shared" si="0"/>
        <v>80</v>
      </c>
      <c r="H42" s="38">
        <v>1.613</v>
      </c>
      <c r="I42" s="38">
        <v>1.61</v>
      </c>
      <c r="J42" s="38">
        <v>1.476</v>
      </c>
      <c r="K42" s="38">
        <v>1.4870000000000001</v>
      </c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  <c r="BK42" s="38"/>
      <c r="BL42" s="38"/>
      <c r="BM42" s="38"/>
      <c r="BN42" s="38"/>
      <c r="BO42" s="38"/>
      <c r="BP42" s="38"/>
      <c r="BQ42" s="38"/>
      <c r="BR42" s="38"/>
      <c r="BS42" s="38"/>
      <c r="BT42" s="38"/>
      <c r="BU42" s="38"/>
      <c r="BV42" s="38"/>
      <c r="BW42" s="38"/>
      <c r="BX42" s="38"/>
      <c r="BY42" s="38"/>
      <c r="BZ42" s="38"/>
      <c r="CA42" s="38"/>
      <c r="CB42" s="38"/>
      <c r="CC42" s="38"/>
      <c r="CD42" s="38"/>
      <c r="CE42" s="38"/>
      <c r="CF42" s="38"/>
      <c r="CG42" s="38"/>
      <c r="CH42" s="38"/>
      <c r="CI42" s="38"/>
      <c r="CJ42" s="38"/>
      <c r="CK42" s="38"/>
      <c r="CL42" s="38"/>
      <c r="CM42" s="38"/>
      <c r="CN42" s="38"/>
      <c r="CO42" s="38"/>
      <c r="CP42" s="38"/>
      <c r="CQ42" s="38"/>
      <c r="CR42" s="38"/>
      <c r="CS42" s="38"/>
      <c r="CT42" s="38"/>
      <c r="CU42" s="38"/>
    </row>
    <row r="43" spans="2:99" x14ac:dyDescent="0.15">
      <c r="B43" s="39">
        <v>9.8379629629629642E-4</v>
      </c>
      <c r="C43" s="38">
        <v>0</v>
      </c>
      <c r="D43" s="38"/>
      <c r="E43" s="38"/>
      <c r="F43" s="38"/>
      <c r="G43" s="23">
        <f t="shared" si="0"/>
        <v>85</v>
      </c>
      <c r="H43" s="38">
        <v>1.635</v>
      </c>
      <c r="I43" s="38">
        <v>1.6319999999999999</v>
      </c>
      <c r="J43" s="38">
        <v>1.4850000000000001</v>
      </c>
      <c r="K43" s="38">
        <v>1.5</v>
      </c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  <c r="BK43" s="38"/>
      <c r="BL43" s="38"/>
      <c r="BM43" s="38"/>
      <c r="BN43" s="38"/>
      <c r="BO43" s="38"/>
      <c r="BP43" s="38"/>
      <c r="BQ43" s="38"/>
      <c r="BR43" s="38"/>
      <c r="BS43" s="38"/>
      <c r="BT43" s="38"/>
      <c r="BU43" s="38"/>
      <c r="BV43" s="38"/>
      <c r="BW43" s="38"/>
      <c r="BX43" s="38"/>
      <c r="BY43" s="38"/>
      <c r="BZ43" s="38"/>
      <c r="CA43" s="38"/>
      <c r="CB43" s="38"/>
      <c r="CC43" s="38"/>
      <c r="CD43" s="38"/>
      <c r="CE43" s="38"/>
      <c r="CF43" s="38"/>
      <c r="CG43" s="38"/>
      <c r="CH43" s="38"/>
      <c r="CI43" s="38"/>
      <c r="CJ43" s="38"/>
      <c r="CK43" s="38"/>
      <c r="CL43" s="38"/>
      <c r="CM43" s="38"/>
      <c r="CN43" s="38"/>
      <c r="CO43" s="38"/>
      <c r="CP43" s="38"/>
      <c r="CQ43" s="38"/>
      <c r="CR43" s="38"/>
      <c r="CS43" s="38"/>
      <c r="CT43" s="38"/>
      <c r="CU43" s="38"/>
    </row>
    <row r="44" spans="2:99" x14ac:dyDescent="0.15">
      <c r="B44" s="39">
        <v>1.0416666666666667E-3</v>
      </c>
      <c r="C44" s="38">
        <v>0</v>
      </c>
      <c r="D44" s="38"/>
      <c r="E44" s="38"/>
      <c r="F44" s="38"/>
      <c r="G44" s="23">
        <f t="shared" si="0"/>
        <v>90</v>
      </c>
      <c r="H44" s="38">
        <v>1.653</v>
      </c>
      <c r="I44" s="38">
        <v>1.657</v>
      </c>
      <c r="J44" s="38">
        <v>1.4990000000000001</v>
      </c>
      <c r="K44" s="38">
        <v>1.514</v>
      </c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  <c r="BK44" s="38"/>
      <c r="BL44" s="38"/>
      <c r="BM44" s="38"/>
      <c r="BN44" s="38"/>
      <c r="BO44" s="38"/>
      <c r="BP44" s="38"/>
      <c r="BQ44" s="38"/>
      <c r="BR44" s="38"/>
      <c r="BS44" s="38"/>
      <c r="BT44" s="38"/>
      <c r="BU44" s="38"/>
      <c r="BV44" s="38"/>
      <c r="BW44" s="38"/>
      <c r="BX44" s="38"/>
      <c r="BY44" s="38"/>
      <c r="BZ44" s="38"/>
      <c r="CA44" s="38"/>
      <c r="CB44" s="38"/>
      <c r="CC44" s="38"/>
      <c r="CD44" s="38"/>
      <c r="CE44" s="38"/>
      <c r="CF44" s="38"/>
      <c r="CG44" s="38"/>
      <c r="CH44" s="38"/>
      <c r="CI44" s="38"/>
      <c r="CJ44" s="38"/>
      <c r="CK44" s="38"/>
      <c r="CL44" s="38"/>
      <c r="CM44" s="38"/>
      <c r="CN44" s="38"/>
      <c r="CO44" s="38"/>
      <c r="CP44" s="38"/>
      <c r="CQ44" s="38"/>
      <c r="CR44" s="38"/>
      <c r="CS44" s="38"/>
      <c r="CT44" s="38"/>
      <c r="CU44" s="38"/>
    </row>
    <row r="45" spans="2:99" x14ac:dyDescent="0.15">
      <c r="B45" s="39">
        <v>1.0995370370370371E-3</v>
      </c>
      <c r="C45" s="38">
        <v>0</v>
      </c>
      <c r="D45" s="38"/>
      <c r="E45" s="38"/>
      <c r="F45" s="38"/>
      <c r="G45" s="23">
        <f t="shared" si="0"/>
        <v>95</v>
      </c>
      <c r="H45" s="38">
        <v>1.679</v>
      </c>
      <c r="I45" s="38">
        <v>1.673</v>
      </c>
      <c r="J45" s="38">
        <v>1.508</v>
      </c>
      <c r="K45" s="38">
        <v>1.526</v>
      </c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  <c r="BK45" s="38"/>
      <c r="BL45" s="38"/>
      <c r="BM45" s="38"/>
      <c r="BN45" s="38"/>
      <c r="BO45" s="38"/>
      <c r="BP45" s="38"/>
      <c r="BQ45" s="38"/>
      <c r="BR45" s="38"/>
      <c r="BS45" s="38"/>
      <c r="BT45" s="38"/>
      <c r="BU45" s="38"/>
      <c r="BV45" s="38"/>
      <c r="BW45" s="38"/>
      <c r="BX45" s="38"/>
      <c r="BY45" s="38"/>
      <c r="BZ45" s="38"/>
      <c r="CA45" s="38"/>
      <c r="CB45" s="38"/>
      <c r="CC45" s="38"/>
      <c r="CD45" s="38"/>
      <c r="CE45" s="38"/>
      <c r="CF45" s="38"/>
      <c r="CG45" s="38"/>
      <c r="CH45" s="38"/>
      <c r="CI45" s="38"/>
      <c r="CJ45" s="38"/>
      <c r="CK45" s="38"/>
      <c r="CL45" s="38"/>
      <c r="CM45" s="38"/>
      <c r="CN45" s="38"/>
      <c r="CO45" s="38"/>
      <c r="CP45" s="38"/>
      <c r="CQ45" s="38"/>
      <c r="CR45" s="38"/>
      <c r="CS45" s="38"/>
      <c r="CT45" s="38"/>
      <c r="CU45" s="38"/>
    </row>
    <row r="46" spans="2:99" x14ac:dyDescent="0.15">
      <c r="B46" s="39">
        <v>1.1574074074074073E-3</v>
      </c>
      <c r="C46" s="38">
        <v>0</v>
      </c>
      <c r="D46" s="38"/>
      <c r="E46" s="38"/>
      <c r="F46" s="38"/>
      <c r="G46" s="23">
        <f t="shared" si="0"/>
        <v>100</v>
      </c>
      <c r="H46" s="38">
        <v>1.6919999999999999</v>
      </c>
      <c r="I46" s="38">
        <v>1.7030000000000001</v>
      </c>
      <c r="J46" s="38">
        <v>1.5169999999999999</v>
      </c>
      <c r="K46" s="38">
        <v>1.536</v>
      </c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  <c r="BK46" s="38"/>
      <c r="BL46" s="38"/>
      <c r="BM46" s="38"/>
      <c r="BN46" s="38"/>
      <c r="BO46" s="38"/>
      <c r="BP46" s="38"/>
      <c r="BQ46" s="38"/>
      <c r="BR46" s="38"/>
      <c r="BS46" s="38"/>
      <c r="BT46" s="38"/>
      <c r="BU46" s="38"/>
      <c r="BV46" s="38"/>
      <c r="BW46" s="38"/>
      <c r="BX46" s="38"/>
      <c r="BY46" s="38"/>
      <c r="BZ46" s="38"/>
      <c r="CA46" s="38"/>
      <c r="CB46" s="38"/>
      <c r="CC46" s="38"/>
      <c r="CD46" s="38"/>
      <c r="CE46" s="38"/>
      <c r="CF46" s="38"/>
      <c r="CG46" s="38"/>
      <c r="CH46" s="38"/>
      <c r="CI46" s="38"/>
      <c r="CJ46" s="38"/>
      <c r="CK46" s="38"/>
      <c r="CL46" s="38"/>
      <c r="CM46" s="38"/>
      <c r="CN46" s="38"/>
      <c r="CO46" s="38"/>
      <c r="CP46" s="38"/>
      <c r="CQ46" s="38"/>
      <c r="CR46" s="38"/>
      <c r="CS46" s="38"/>
      <c r="CT46" s="38"/>
      <c r="CU46" s="38"/>
    </row>
    <row r="47" spans="2:99" x14ac:dyDescent="0.15">
      <c r="B47" s="39">
        <v>1.2152777777777778E-3</v>
      </c>
      <c r="C47" s="38">
        <v>0</v>
      </c>
      <c r="D47" s="38"/>
      <c r="E47" s="38"/>
      <c r="F47" s="38"/>
      <c r="G47" s="23">
        <f t="shared" si="0"/>
        <v>105</v>
      </c>
      <c r="H47" s="38">
        <v>1.712</v>
      </c>
      <c r="I47" s="38">
        <v>1.7170000000000001</v>
      </c>
      <c r="J47" s="38">
        <v>1.5269999999999999</v>
      </c>
      <c r="K47" s="38">
        <v>1.5449999999999999</v>
      </c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  <c r="BM47" s="38"/>
      <c r="BN47" s="38"/>
      <c r="BO47" s="38"/>
      <c r="BP47" s="38"/>
      <c r="BQ47" s="38"/>
      <c r="BR47" s="38"/>
      <c r="BS47" s="38"/>
      <c r="BT47" s="38"/>
      <c r="BU47" s="38"/>
      <c r="BV47" s="38"/>
      <c r="BW47" s="38"/>
      <c r="BX47" s="38"/>
      <c r="BY47" s="38"/>
      <c r="BZ47" s="38"/>
      <c r="CA47" s="38"/>
      <c r="CB47" s="38"/>
      <c r="CC47" s="38"/>
      <c r="CD47" s="38"/>
      <c r="CE47" s="38"/>
      <c r="CF47" s="38"/>
      <c r="CG47" s="38"/>
      <c r="CH47" s="38"/>
      <c r="CI47" s="38"/>
      <c r="CJ47" s="38"/>
      <c r="CK47" s="38"/>
      <c r="CL47" s="38"/>
      <c r="CM47" s="38"/>
      <c r="CN47" s="38"/>
      <c r="CO47" s="38"/>
      <c r="CP47" s="38"/>
      <c r="CQ47" s="38"/>
      <c r="CR47" s="38"/>
      <c r="CS47" s="38"/>
      <c r="CT47" s="38"/>
      <c r="CU47" s="38"/>
    </row>
    <row r="48" spans="2:99" x14ac:dyDescent="0.15">
      <c r="B48" s="39">
        <v>1.2731481481481483E-3</v>
      </c>
      <c r="C48" s="38">
        <v>0</v>
      </c>
      <c r="D48" s="38"/>
      <c r="E48" s="38"/>
      <c r="F48" s="38"/>
      <c r="G48" s="23">
        <f t="shared" si="0"/>
        <v>110</v>
      </c>
      <c r="H48" s="38">
        <v>1.732</v>
      </c>
      <c r="I48" s="38">
        <v>1.7370000000000001</v>
      </c>
      <c r="J48" s="38">
        <v>1.5349999999999999</v>
      </c>
      <c r="K48" s="38">
        <v>1.556</v>
      </c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8"/>
      <c r="BO48" s="38"/>
      <c r="BP48" s="38"/>
      <c r="BQ48" s="38"/>
      <c r="BR48" s="38"/>
      <c r="BS48" s="38"/>
      <c r="BT48" s="38"/>
      <c r="BU48" s="38"/>
      <c r="BV48" s="38"/>
      <c r="BW48" s="38"/>
      <c r="BX48" s="38"/>
      <c r="BY48" s="38"/>
      <c r="BZ48" s="38"/>
      <c r="CA48" s="38"/>
      <c r="CB48" s="38"/>
      <c r="CC48" s="38"/>
      <c r="CD48" s="38"/>
      <c r="CE48" s="38"/>
      <c r="CF48" s="38"/>
      <c r="CG48" s="38"/>
      <c r="CH48" s="38"/>
      <c r="CI48" s="38"/>
      <c r="CJ48" s="38"/>
      <c r="CK48" s="38"/>
      <c r="CL48" s="38"/>
      <c r="CM48" s="38"/>
      <c r="CN48" s="38"/>
      <c r="CO48" s="38"/>
      <c r="CP48" s="38"/>
      <c r="CQ48" s="38"/>
      <c r="CR48" s="38"/>
      <c r="CS48" s="38"/>
      <c r="CT48" s="38"/>
      <c r="CU48" s="38"/>
    </row>
    <row r="49" spans="2:99" x14ac:dyDescent="0.15">
      <c r="B49" s="39">
        <v>1.3310185185185185E-3</v>
      </c>
      <c r="C49" s="38">
        <v>0</v>
      </c>
      <c r="D49" s="38"/>
      <c r="E49" s="38"/>
      <c r="F49" s="38"/>
      <c r="G49" s="23">
        <f t="shared" si="0"/>
        <v>115</v>
      </c>
      <c r="H49" s="38">
        <v>1.754</v>
      </c>
      <c r="I49" s="38">
        <v>1.7629999999999999</v>
      </c>
      <c r="J49" s="38">
        <v>1.546</v>
      </c>
      <c r="K49" s="38">
        <v>1.5669999999999999</v>
      </c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8"/>
      <c r="BO49" s="38"/>
      <c r="BP49" s="38"/>
      <c r="BQ49" s="38"/>
      <c r="BR49" s="38"/>
      <c r="BS49" s="38"/>
      <c r="BT49" s="38"/>
      <c r="BU49" s="38"/>
      <c r="BV49" s="38"/>
      <c r="BW49" s="38"/>
      <c r="BX49" s="38"/>
      <c r="BY49" s="38"/>
      <c r="BZ49" s="38"/>
      <c r="CA49" s="38"/>
      <c r="CB49" s="38"/>
      <c r="CC49" s="38"/>
      <c r="CD49" s="38"/>
      <c r="CE49" s="38"/>
      <c r="CF49" s="38"/>
      <c r="CG49" s="38"/>
      <c r="CH49" s="38"/>
      <c r="CI49" s="38"/>
      <c r="CJ49" s="38"/>
      <c r="CK49" s="38"/>
      <c r="CL49" s="38"/>
      <c r="CM49" s="38"/>
      <c r="CN49" s="38"/>
      <c r="CO49" s="38"/>
      <c r="CP49" s="38"/>
      <c r="CQ49" s="38"/>
      <c r="CR49" s="38"/>
      <c r="CS49" s="38"/>
      <c r="CT49" s="38"/>
      <c r="CU49" s="38"/>
    </row>
    <row r="50" spans="2:99" x14ac:dyDescent="0.15">
      <c r="B50" s="39">
        <v>1.3888888888888889E-3</v>
      </c>
      <c r="C50" s="38">
        <v>0</v>
      </c>
      <c r="D50" s="38"/>
      <c r="E50" s="38"/>
      <c r="F50" s="38"/>
      <c r="G50" s="23">
        <f t="shared" si="0"/>
        <v>120</v>
      </c>
      <c r="H50" s="38">
        <v>1.776</v>
      </c>
      <c r="I50" s="38">
        <v>1.7869999999999999</v>
      </c>
      <c r="J50" s="38">
        <v>1.5580000000000001</v>
      </c>
      <c r="K50" s="38">
        <v>1.579</v>
      </c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  <c r="BM50" s="38"/>
      <c r="BN50" s="38"/>
      <c r="BO50" s="38"/>
      <c r="BP50" s="38"/>
      <c r="BQ50" s="38"/>
      <c r="BR50" s="38"/>
      <c r="BS50" s="38"/>
      <c r="BT50" s="38"/>
      <c r="BU50" s="38"/>
      <c r="BV50" s="38"/>
      <c r="BW50" s="38"/>
      <c r="BX50" s="38"/>
      <c r="BY50" s="38"/>
      <c r="BZ50" s="38"/>
      <c r="CA50" s="38"/>
      <c r="CB50" s="38"/>
      <c r="CC50" s="38"/>
      <c r="CD50" s="38"/>
      <c r="CE50" s="38"/>
      <c r="CF50" s="38"/>
      <c r="CG50" s="38"/>
      <c r="CH50" s="38"/>
      <c r="CI50" s="38"/>
      <c r="CJ50" s="38"/>
      <c r="CK50" s="38"/>
      <c r="CL50" s="38"/>
      <c r="CM50" s="38"/>
      <c r="CN50" s="38"/>
      <c r="CO50" s="38"/>
      <c r="CP50" s="38"/>
      <c r="CQ50" s="38"/>
      <c r="CR50" s="38"/>
      <c r="CS50" s="38"/>
      <c r="CT50" s="38"/>
      <c r="CU50" s="38"/>
    </row>
    <row r="51" spans="2:99" x14ac:dyDescent="0.15">
      <c r="B51" s="39">
        <v>1.4467592592592594E-3</v>
      </c>
      <c r="C51" s="38">
        <v>0</v>
      </c>
      <c r="D51" s="38"/>
      <c r="E51" s="38"/>
      <c r="F51" s="38"/>
      <c r="G51" s="23">
        <f t="shared" si="0"/>
        <v>125</v>
      </c>
      <c r="H51" s="38">
        <v>1.7929999999999999</v>
      </c>
      <c r="I51" s="38">
        <v>1.8049999999999999</v>
      </c>
      <c r="J51" s="38">
        <v>1.569</v>
      </c>
      <c r="K51" s="38">
        <v>1.5920000000000001</v>
      </c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  <c r="BK51" s="38"/>
      <c r="BL51" s="38"/>
      <c r="BM51" s="38"/>
      <c r="BN51" s="38"/>
      <c r="BO51" s="38"/>
      <c r="BP51" s="38"/>
      <c r="BQ51" s="38"/>
      <c r="BR51" s="38"/>
      <c r="BS51" s="38"/>
      <c r="BT51" s="38"/>
      <c r="BU51" s="38"/>
      <c r="BV51" s="38"/>
      <c r="BW51" s="38"/>
      <c r="BX51" s="38"/>
      <c r="BY51" s="38"/>
      <c r="BZ51" s="38"/>
      <c r="CA51" s="38"/>
      <c r="CB51" s="38"/>
      <c r="CC51" s="38"/>
      <c r="CD51" s="38"/>
      <c r="CE51" s="38"/>
      <c r="CF51" s="38"/>
      <c r="CG51" s="38"/>
      <c r="CH51" s="38"/>
      <c r="CI51" s="38"/>
      <c r="CJ51" s="38"/>
      <c r="CK51" s="38"/>
      <c r="CL51" s="38"/>
      <c r="CM51" s="38"/>
      <c r="CN51" s="38"/>
      <c r="CO51" s="38"/>
      <c r="CP51" s="38"/>
      <c r="CQ51" s="38"/>
      <c r="CR51" s="38"/>
      <c r="CS51" s="38"/>
      <c r="CT51" s="38"/>
      <c r="CU51" s="38"/>
    </row>
    <row r="52" spans="2:99" x14ac:dyDescent="0.15">
      <c r="B52" s="39">
        <v>1.5046296296296294E-3</v>
      </c>
      <c r="C52" s="38">
        <v>0</v>
      </c>
      <c r="D52" s="38"/>
      <c r="E52" s="38"/>
      <c r="F52" s="38"/>
      <c r="G52" s="23">
        <f t="shared" si="0"/>
        <v>130</v>
      </c>
      <c r="H52" s="38">
        <v>1.8129999999999999</v>
      </c>
      <c r="I52" s="38">
        <v>1.8280000000000001</v>
      </c>
      <c r="J52" s="38">
        <v>1.577</v>
      </c>
      <c r="K52" s="38">
        <v>1.6040000000000001</v>
      </c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  <c r="BK52" s="38"/>
      <c r="BL52" s="38"/>
      <c r="BM52" s="38"/>
      <c r="BN52" s="38"/>
      <c r="BO52" s="38"/>
      <c r="BP52" s="38"/>
      <c r="BQ52" s="38"/>
      <c r="BR52" s="38"/>
      <c r="BS52" s="38"/>
      <c r="BT52" s="38"/>
      <c r="BU52" s="38"/>
      <c r="BV52" s="38"/>
      <c r="BW52" s="38"/>
      <c r="BX52" s="38"/>
      <c r="BY52" s="38"/>
      <c r="BZ52" s="38"/>
      <c r="CA52" s="38"/>
      <c r="CB52" s="38"/>
      <c r="CC52" s="38"/>
      <c r="CD52" s="38"/>
      <c r="CE52" s="38"/>
      <c r="CF52" s="38"/>
      <c r="CG52" s="38"/>
      <c r="CH52" s="38"/>
      <c r="CI52" s="38"/>
      <c r="CJ52" s="38"/>
      <c r="CK52" s="38"/>
      <c r="CL52" s="38"/>
      <c r="CM52" s="38"/>
      <c r="CN52" s="38"/>
      <c r="CO52" s="38"/>
      <c r="CP52" s="38"/>
      <c r="CQ52" s="38"/>
      <c r="CR52" s="38"/>
      <c r="CS52" s="38"/>
      <c r="CT52" s="38"/>
      <c r="CU52" s="38"/>
    </row>
    <row r="53" spans="2:99" x14ac:dyDescent="0.15">
      <c r="B53" s="39">
        <v>1.5624999999999999E-3</v>
      </c>
      <c r="C53" s="38">
        <v>0</v>
      </c>
      <c r="D53" s="38"/>
      <c r="E53" s="38"/>
      <c r="F53" s="38"/>
      <c r="G53" s="23">
        <f t="shared" si="0"/>
        <v>135</v>
      </c>
      <c r="H53" s="38">
        <v>1.835</v>
      </c>
      <c r="I53" s="38">
        <v>1.851</v>
      </c>
      <c r="J53" s="38">
        <v>1.59</v>
      </c>
      <c r="K53" s="38">
        <v>1.6160000000000001</v>
      </c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38"/>
      <c r="BG53" s="38"/>
      <c r="BH53" s="38"/>
      <c r="BI53" s="38"/>
      <c r="BJ53" s="38"/>
      <c r="BK53" s="38"/>
      <c r="BL53" s="38"/>
      <c r="BM53" s="38"/>
      <c r="BN53" s="38"/>
      <c r="BO53" s="38"/>
      <c r="BP53" s="38"/>
      <c r="BQ53" s="38"/>
      <c r="BR53" s="38"/>
      <c r="BS53" s="38"/>
      <c r="BT53" s="38"/>
      <c r="BU53" s="38"/>
      <c r="BV53" s="38"/>
      <c r="BW53" s="38"/>
      <c r="BX53" s="38"/>
      <c r="BY53" s="38"/>
      <c r="BZ53" s="38"/>
      <c r="CA53" s="38"/>
      <c r="CB53" s="38"/>
      <c r="CC53" s="38"/>
      <c r="CD53" s="38"/>
      <c r="CE53" s="38"/>
      <c r="CF53" s="38"/>
      <c r="CG53" s="38"/>
      <c r="CH53" s="38"/>
      <c r="CI53" s="38"/>
      <c r="CJ53" s="38"/>
      <c r="CK53" s="38"/>
      <c r="CL53" s="38"/>
      <c r="CM53" s="38"/>
      <c r="CN53" s="38"/>
      <c r="CO53" s="38"/>
      <c r="CP53" s="38"/>
      <c r="CQ53" s="38"/>
      <c r="CR53" s="38"/>
      <c r="CS53" s="38"/>
      <c r="CT53" s="38"/>
      <c r="CU53" s="38"/>
    </row>
    <row r="54" spans="2:99" x14ac:dyDescent="0.15">
      <c r="B54" s="39">
        <v>1.6203703703703703E-3</v>
      </c>
      <c r="C54" s="38">
        <v>0</v>
      </c>
      <c r="D54" s="38"/>
      <c r="E54" s="38"/>
      <c r="F54" s="38"/>
      <c r="G54" s="23">
        <f t="shared" si="0"/>
        <v>140</v>
      </c>
      <c r="H54" s="38">
        <v>1.857</v>
      </c>
      <c r="I54" s="38">
        <v>1.875</v>
      </c>
      <c r="J54" s="38">
        <v>1.5960000000000001</v>
      </c>
      <c r="K54" s="38">
        <v>1.6220000000000001</v>
      </c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  <c r="BD54" s="38"/>
      <c r="BE54" s="38"/>
      <c r="BF54" s="38"/>
      <c r="BG54" s="38"/>
      <c r="BH54" s="38"/>
      <c r="BI54" s="38"/>
      <c r="BJ54" s="38"/>
      <c r="BK54" s="38"/>
      <c r="BL54" s="38"/>
      <c r="BM54" s="38"/>
      <c r="BN54" s="38"/>
      <c r="BO54" s="38"/>
      <c r="BP54" s="38"/>
      <c r="BQ54" s="38"/>
      <c r="BR54" s="38"/>
      <c r="BS54" s="38"/>
      <c r="BT54" s="38"/>
      <c r="BU54" s="38"/>
      <c r="BV54" s="38"/>
      <c r="BW54" s="38"/>
      <c r="BX54" s="38"/>
      <c r="BY54" s="38"/>
      <c r="BZ54" s="38"/>
      <c r="CA54" s="38"/>
      <c r="CB54" s="38"/>
      <c r="CC54" s="38"/>
      <c r="CD54" s="38"/>
      <c r="CE54" s="38"/>
      <c r="CF54" s="38"/>
      <c r="CG54" s="38"/>
      <c r="CH54" s="38"/>
      <c r="CI54" s="38"/>
      <c r="CJ54" s="38"/>
      <c r="CK54" s="38"/>
      <c r="CL54" s="38"/>
      <c r="CM54" s="38"/>
      <c r="CN54" s="38"/>
      <c r="CO54" s="38"/>
      <c r="CP54" s="38"/>
      <c r="CQ54" s="38"/>
      <c r="CR54" s="38"/>
      <c r="CS54" s="38"/>
      <c r="CT54" s="38"/>
      <c r="CU54" s="38"/>
    </row>
    <row r="55" spans="2:99" x14ac:dyDescent="0.15">
      <c r="B55" s="39">
        <v>1.6782407407407406E-3</v>
      </c>
      <c r="C55" s="38">
        <v>0</v>
      </c>
      <c r="D55" s="38"/>
      <c r="E55" s="38"/>
      <c r="F55" s="38"/>
      <c r="G55" s="23">
        <f t="shared" si="0"/>
        <v>145</v>
      </c>
      <c r="H55" s="38">
        <v>1.875</v>
      </c>
      <c r="I55" s="38">
        <v>1.8919999999999999</v>
      </c>
      <c r="J55" s="38">
        <v>1.603</v>
      </c>
      <c r="K55" s="38">
        <v>1.64</v>
      </c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38"/>
      <c r="BO55" s="38"/>
      <c r="BP55" s="38"/>
      <c r="BQ55" s="38"/>
      <c r="BR55" s="38"/>
      <c r="BS55" s="38"/>
      <c r="BT55" s="38"/>
      <c r="BU55" s="38"/>
      <c r="BV55" s="38"/>
      <c r="BW55" s="38"/>
      <c r="BX55" s="38"/>
      <c r="BY55" s="38"/>
      <c r="BZ55" s="38"/>
      <c r="CA55" s="38"/>
      <c r="CB55" s="38"/>
      <c r="CC55" s="38"/>
      <c r="CD55" s="38"/>
      <c r="CE55" s="38"/>
      <c r="CF55" s="38"/>
      <c r="CG55" s="38"/>
      <c r="CH55" s="38"/>
      <c r="CI55" s="38"/>
      <c r="CJ55" s="38"/>
      <c r="CK55" s="38"/>
      <c r="CL55" s="38"/>
      <c r="CM55" s="38"/>
      <c r="CN55" s="38"/>
      <c r="CO55" s="38"/>
      <c r="CP55" s="38"/>
      <c r="CQ55" s="38"/>
      <c r="CR55" s="38"/>
      <c r="CS55" s="38"/>
      <c r="CT55" s="38"/>
      <c r="CU55" s="38"/>
    </row>
    <row r="56" spans="2:99" x14ac:dyDescent="0.15">
      <c r="B56" s="39">
        <v>1.736111111111111E-3</v>
      </c>
      <c r="C56" s="38">
        <v>0</v>
      </c>
      <c r="D56" s="38"/>
      <c r="E56" s="38"/>
      <c r="F56" s="38"/>
      <c r="G56" s="23">
        <f t="shared" si="0"/>
        <v>150</v>
      </c>
      <c r="H56" s="38">
        <v>1.895</v>
      </c>
      <c r="I56" s="38">
        <v>1.917</v>
      </c>
      <c r="J56" s="38">
        <v>1.621</v>
      </c>
      <c r="K56" s="38">
        <v>1.649</v>
      </c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  <c r="BK56" s="38"/>
      <c r="BL56" s="38"/>
      <c r="BM56" s="38"/>
      <c r="BN56" s="38"/>
      <c r="BO56" s="38"/>
      <c r="BP56" s="38"/>
      <c r="BQ56" s="38"/>
      <c r="BR56" s="38"/>
      <c r="BS56" s="38"/>
      <c r="BT56" s="38"/>
      <c r="BU56" s="38"/>
      <c r="BV56" s="38"/>
      <c r="BW56" s="38"/>
      <c r="BX56" s="38"/>
      <c r="BY56" s="38"/>
      <c r="BZ56" s="38"/>
      <c r="CA56" s="38"/>
      <c r="CB56" s="38"/>
      <c r="CC56" s="38"/>
      <c r="CD56" s="38"/>
      <c r="CE56" s="38"/>
      <c r="CF56" s="38"/>
      <c r="CG56" s="38"/>
      <c r="CH56" s="38"/>
      <c r="CI56" s="38"/>
      <c r="CJ56" s="38"/>
      <c r="CK56" s="38"/>
      <c r="CL56" s="38"/>
      <c r="CM56" s="38"/>
      <c r="CN56" s="38"/>
      <c r="CO56" s="38"/>
      <c r="CP56" s="38"/>
      <c r="CQ56" s="38"/>
      <c r="CR56" s="38"/>
      <c r="CS56" s="38"/>
      <c r="CT56" s="38"/>
      <c r="CU56" s="38"/>
    </row>
    <row r="57" spans="2:99" x14ac:dyDescent="0.15">
      <c r="B57" s="39">
        <v>1.7939814814814815E-3</v>
      </c>
      <c r="C57" s="38">
        <v>0</v>
      </c>
      <c r="D57" s="38"/>
      <c r="E57" s="38"/>
      <c r="F57" s="38"/>
      <c r="G57" s="23">
        <f t="shared" si="0"/>
        <v>155</v>
      </c>
      <c r="H57" s="38">
        <v>1.9119999999999999</v>
      </c>
      <c r="I57" s="38">
        <v>1.94</v>
      </c>
      <c r="J57" s="38">
        <v>1.625</v>
      </c>
      <c r="K57" s="38">
        <v>1.6579999999999999</v>
      </c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  <c r="BJ57" s="38"/>
      <c r="BK57" s="38"/>
      <c r="BL57" s="38"/>
      <c r="BM57" s="38"/>
      <c r="BN57" s="38"/>
      <c r="BO57" s="38"/>
      <c r="BP57" s="38"/>
      <c r="BQ57" s="38"/>
      <c r="BR57" s="38"/>
      <c r="BS57" s="38"/>
      <c r="BT57" s="38"/>
      <c r="BU57" s="38"/>
      <c r="BV57" s="38"/>
      <c r="BW57" s="38"/>
      <c r="BX57" s="38"/>
      <c r="BY57" s="38"/>
      <c r="BZ57" s="38"/>
      <c r="CA57" s="38"/>
      <c r="CB57" s="38"/>
      <c r="CC57" s="38"/>
      <c r="CD57" s="38"/>
      <c r="CE57" s="38"/>
      <c r="CF57" s="38"/>
      <c r="CG57" s="38"/>
      <c r="CH57" s="38"/>
      <c r="CI57" s="38"/>
      <c r="CJ57" s="38"/>
      <c r="CK57" s="38"/>
      <c r="CL57" s="38"/>
      <c r="CM57" s="38"/>
      <c r="CN57" s="38"/>
      <c r="CO57" s="38"/>
      <c r="CP57" s="38"/>
      <c r="CQ57" s="38"/>
      <c r="CR57" s="38"/>
      <c r="CS57" s="38"/>
      <c r="CT57" s="38"/>
      <c r="CU57" s="38"/>
    </row>
    <row r="58" spans="2:99" x14ac:dyDescent="0.15">
      <c r="B58" s="39">
        <v>1.8518518518518517E-3</v>
      </c>
      <c r="C58" s="38">
        <v>0</v>
      </c>
      <c r="D58" s="38"/>
      <c r="E58" s="38"/>
      <c r="F58" s="38"/>
      <c r="G58" s="23">
        <f t="shared" si="0"/>
        <v>160</v>
      </c>
      <c r="H58" s="38">
        <v>1.9390000000000001</v>
      </c>
      <c r="I58" s="38">
        <v>1.96</v>
      </c>
      <c r="J58" s="38">
        <v>1.635</v>
      </c>
      <c r="K58" s="38">
        <v>1.667</v>
      </c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  <c r="BF58" s="38"/>
      <c r="BG58" s="38"/>
      <c r="BH58" s="38"/>
      <c r="BI58" s="38"/>
      <c r="BJ58" s="38"/>
      <c r="BK58" s="38"/>
      <c r="BL58" s="38"/>
      <c r="BM58" s="38"/>
      <c r="BN58" s="38"/>
      <c r="BO58" s="38"/>
      <c r="BP58" s="38"/>
      <c r="BQ58" s="38"/>
      <c r="BR58" s="38"/>
      <c r="BS58" s="38"/>
      <c r="BT58" s="38"/>
      <c r="BU58" s="38"/>
      <c r="BV58" s="38"/>
      <c r="BW58" s="38"/>
      <c r="BX58" s="38"/>
      <c r="BY58" s="38"/>
      <c r="BZ58" s="38"/>
      <c r="CA58" s="38"/>
      <c r="CB58" s="38"/>
      <c r="CC58" s="38"/>
      <c r="CD58" s="38"/>
      <c r="CE58" s="38"/>
      <c r="CF58" s="38"/>
      <c r="CG58" s="38"/>
      <c r="CH58" s="38"/>
      <c r="CI58" s="38"/>
      <c r="CJ58" s="38"/>
      <c r="CK58" s="38"/>
      <c r="CL58" s="38"/>
      <c r="CM58" s="38"/>
      <c r="CN58" s="38"/>
      <c r="CO58" s="38"/>
      <c r="CP58" s="38"/>
      <c r="CQ58" s="38"/>
      <c r="CR58" s="38"/>
      <c r="CS58" s="38"/>
      <c r="CT58" s="38"/>
      <c r="CU58" s="38"/>
    </row>
    <row r="59" spans="2:99" x14ac:dyDescent="0.15">
      <c r="B59" s="39">
        <v>1.9097222222222222E-3</v>
      </c>
      <c r="C59" s="38">
        <v>0</v>
      </c>
      <c r="D59" s="38"/>
      <c r="E59" s="38"/>
      <c r="F59" s="38"/>
      <c r="G59" s="23">
        <f t="shared" ref="G59:G90" si="1">G58+5</f>
        <v>165</v>
      </c>
      <c r="H59" s="38">
        <v>1.9570000000000001</v>
      </c>
      <c r="I59" s="38">
        <v>1.984</v>
      </c>
      <c r="J59" s="38">
        <v>1.6459999999999999</v>
      </c>
      <c r="K59" s="38">
        <v>1.6839999999999999</v>
      </c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38"/>
      <c r="BO59" s="38"/>
      <c r="BP59" s="38"/>
      <c r="BQ59" s="38"/>
      <c r="BR59" s="38"/>
      <c r="BS59" s="38"/>
      <c r="BT59" s="38"/>
      <c r="BU59" s="38"/>
      <c r="BV59" s="38"/>
      <c r="BW59" s="38"/>
      <c r="BX59" s="38"/>
      <c r="BY59" s="38"/>
      <c r="BZ59" s="38"/>
      <c r="CA59" s="38"/>
      <c r="CB59" s="38"/>
      <c r="CC59" s="38"/>
      <c r="CD59" s="38"/>
      <c r="CE59" s="38"/>
      <c r="CF59" s="38"/>
      <c r="CG59" s="38"/>
      <c r="CH59" s="38"/>
      <c r="CI59" s="38"/>
      <c r="CJ59" s="38"/>
      <c r="CK59" s="38"/>
      <c r="CL59" s="38"/>
      <c r="CM59" s="38"/>
      <c r="CN59" s="38"/>
      <c r="CO59" s="38"/>
      <c r="CP59" s="38"/>
      <c r="CQ59" s="38"/>
      <c r="CR59" s="38"/>
      <c r="CS59" s="38"/>
      <c r="CT59" s="38"/>
      <c r="CU59" s="38"/>
    </row>
    <row r="60" spans="2:99" x14ac:dyDescent="0.15">
      <c r="B60" s="39">
        <v>1.9675925925925928E-3</v>
      </c>
      <c r="C60" s="38">
        <v>0</v>
      </c>
      <c r="D60" s="38"/>
      <c r="E60" s="38"/>
      <c r="F60" s="38"/>
      <c r="G60" s="23">
        <f t="shared" si="1"/>
        <v>170</v>
      </c>
      <c r="H60" s="38">
        <v>1.974</v>
      </c>
      <c r="I60" s="38">
        <v>2.0009999999999999</v>
      </c>
      <c r="J60" s="38">
        <v>1.655</v>
      </c>
      <c r="K60" s="38">
        <v>1.6890000000000001</v>
      </c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  <c r="BF60" s="38"/>
      <c r="BG60" s="38"/>
      <c r="BH60" s="38"/>
      <c r="BI60" s="38"/>
      <c r="BJ60" s="38"/>
      <c r="BK60" s="38"/>
      <c r="BL60" s="38"/>
      <c r="BM60" s="38"/>
      <c r="BN60" s="38"/>
      <c r="BO60" s="38"/>
      <c r="BP60" s="38"/>
      <c r="BQ60" s="38"/>
      <c r="BR60" s="38"/>
      <c r="BS60" s="38"/>
      <c r="BT60" s="38"/>
      <c r="BU60" s="38"/>
      <c r="BV60" s="38"/>
      <c r="BW60" s="38"/>
      <c r="BX60" s="38"/>
      <c r="BY60" s="38"/>
      <c r="BZ60" s="38"/>
      <c r="CA60" s="38"/>
      <c r="CB60" s="38"/>
      <c r="CC60" s="38"/>
      <c r="CD60" s="38"/>
      <c r="CE60" s="38"/>
      <c r="CF60" s="38"/>
      <c r="CG60" s="38"/>
      <c r="CH60" s="38"/>
      <c r="CI60" s="38"/>
      <c r="CJ60" s="38"/>
      <c r="CK60" s="38"/>
      <c r="CL60" s="38"/>
      <c r="CM60" s="38"/>
      <c r="CN60" s="38"/>
      <c r="CO60" s="38"/>
      <c r="CP60" s="38"/>
      <c r="CQ60" s="38"/>
      <c r="CR60" s="38"/>
      <c r="CS60" s="38"/>
      <c r="CT60" s="38"/>
      <c r="CU60" s="38"/>
    </row>
    <row r="61" spans="2:99" x14ac:dyDescent="0.15">
      <c r="B61" s="39">
        <v>2.0254629629629629E-3</v>
      </c>
      <c r="C61" s="38">
        <v>0</v>
      </c>
      <c r="D61" s="38"/>
      <c r="E61" s="38"/>
      <c r="F61" s="38"/>
      <c r="G61" s="23">
        <f t="shared" si="1"/>
        <v>175</v>
      </c>
      <c r="H61" s="38">
        <v>2</v>
      </c>
      <c r="I61" s="38">
        <v>2.0289999999999999</v>
      </c>
      <c r="J61" s="38">
        <v>1.665</v>
      </c>
      <c r="K61" s="38">
        <v>1.704</v>
      </c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  <c r="BK61" s="38"/>
      <c r="BL61" s="38"/>
      <c r="BM61" s="38"/>
      <c r="BN61" s="38"/>
      <c r="BO61" s="38"/>
      <c r="BP61" s="38"/>
      <c r="BQ61" s="38"/>
      <c r="BR61" s="38"/>
      <c r="BS61" s="38"/>
      <c r="BT61" s="38"/>
      <c r="BU61" s="38"/>
      <c r="BV61" s="38"/>
      <c r="BW61" s="38"/>
      <c r="BX61" s="38"/>
      <c r="BY61" s="38"/>
      <c r="BZ61" s="38"/>
      <c r="CA61" s="38"/>
      <c r="CB61" s="38"/>
      <c r="CC61" s="38"/>
      <c r="CD61" s="38"/>
      <c r="CE61" s="38"/>
      <c r="CF61" s="38"/>
      <c r="CG61" s="38"/>
      <c r="CH61" s="38"/>
      <c r="CI61" s="38"/>
      <c r="CJ61" s="38"/>
      <c r="CK61" s="38"/>
      <c r="CL61" s="38"/>
      <c r="CM61" s="38"/>
      <c r="CN61" s="38"/>
      <c r="CO61" s="38"/>
      <c r="CP61" s="38"/>
      <c r="CQ61" s="38"/>
      <c r="CR61" s="38"/>
      <c r="CS61" s="38"/>
      <c r="CT61" s="38"/>
      <c r="CU61" s="38"/>
    </row>
    <row r="62" spans="2:99" x14ac:dyDescent="0.15">
      <c r="B62" s="39">
        <v>2.0833333333333333E-3</v>
      </c>
      <c r="C62" s="38">
        <v>0</v>
      </c>
      <c r="D62" s="38"/>
      <c r="E62" s="38"/>
      <c r="F62" s="38"/>
      <c r="G62" s="23">
        <f t="shared" si="1"/>
        <v>180</v>
      </c>
      <c r="H62" s="38">
        <v>2.0169999999999999</v>
      </c>
      <c r="I62" s="38">
        <v>2.0449999999999999</v>
      </c>
      <c r="J62" s="38">
        <v>1.6739999999999999</v>
      </c>
      <c r="K62" s="38">
        <v>1.724</v>
      </c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  <c r="BF62" s="38"/>
      <c r="BG62" s="38"/>
      <c r="BH62" s="38"/>
      <c r="BI62" s="38"/>
      <c r="BJ62" s="38"/>
      <c r="BK62" s="38"/>
      <c r="BL62" s="38"/>
      <c r="BM62" s="38"/>
      <c r="BN62" s="38"/>
      <c r="BO62" s="38"/>
      <c r="BP62" s="38"/>
      <c r="BQ62" s="38"/>
      <c r="BR62" s="38"/>
      <c r="BS62" s="38"/>
      <c r="BT62" s="38"/>
      <c r="BU62" s="38"/>
      <c r="BV62" s="38"/>
      <c r="BW62" s="38"/>
      <c r="BX62" s="38"/>
      <c r="BY62" s="38"/>
      <c r="BZ62" s="38"/>
      <c r="CA62" s="38"/>
      <c r="CB62" s="38"/>
      <c r="CC62" s="38"/>
      <c r="CD62" s="38"/>
      <c r="CE62" s="38"/>
      <c r="CF62" s="38"/>
      <c r="CG62" s="38"/>
      <c r="CH62" s="38"/>
      <c r="CI62" s="38"/>
      <c r="CJ62" s="38"/>
      <c r="CK62" s="38"/>
      <c r="CL62" s="38"/>
      <c r="CM62" s="38"/>
      <c r="CN62" s="38"/>
      <c r="CO62" s="38"/>
      <c r="CP62" s="38"/>
      <c r="CQ62" s="38"/>
      <c r="CR62" s="38"/>
      <c r="CS62" s="38"/>
      <c r="CT62" s="38"/>
      <c r="CU62" s="38"/>
    </row>
    <row r="63" spans="2:99" x14ac:dyDescent="0.15">
      <c r="B63" s="39">
        <v>2.1412037037037038E-3</v>
      </c>
      <c r="C63" s="38">
        <v>0</v>
      </c>
      <c r="D63" s="38"/>
      <c r="E63" s="38"/>
      <c r="F63" s="38"/>
      <c r="G63" s="23">
        <f t="shared" si="1"/>
        <v>185</v>
      </c>
      <c r="H63" s="38">
        <v>2.0339999999999998</v>
      </c>
      <c r="I63" s="38">
        <v>2.069</v>
      </c>
      <c r="J63" s="38">
        <v>1.6859999999999999</v>
      </c>
      <c r="K63" s="38">
        <v>1.726</v>
      </c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  <c r="BF63" s="38"/>
      <c r="BG63" s="38"/>
      <c r="BH63" s="38"/>
      <c r="BI63" s="38"/>
      <c r="BJ63" s="38"/>
      <c r="BK63" s="38"/>
      <c r="BL63" s="38"/>
      <c r="BM63" s="38"/>
      <c r="BN63" s="38"/>
      <c r="BO63" s="38"/>
      <c r="BP63" s="38"/>
      <c r="BQ63" s="38"/>
      <c r="BR63" s="38"/>
      <c r="BS63" s="38"/>
      <c r="BT63" s="38"/>
      <c r="BU63" s="38"/>
      <c r="BV63" s="38"/>
      <c r="BW63" s="38"/>
      <c r="BX63" s="38"/>
      <c r="BY63" s="38"/>
      <c r="BZ63" s="38"/>
      <c r="CA63" s="38"/>
      <c r="CB63" s="38"/>
      <c r="CC63" s="38"/>
      <c r="CD63" s="38"/>
      <c r="CE63" s="38"/>
      <c r="CF63" s="38"/>
      <c r="CG63" s="38"/>
      <c r="CH63" s="38"/>
      <c r="CI63" s="38"/>
      <c r="CJ63" s="38"/>
      <c r="CK63" s="38"/>
      <c r="CL63" s="38"/>
      <c r="CM63" s="38"/>
      <c r="CN63" s="38"/>
      <c r="CO63" s="38"/>
      <c r="CP63" s="38"/>
      <c r="CQ63" s="38"/>
      <c r="CR63" s="38"/>
      <c r="CS63" s="38"/>
      <c r="CT63" s="38"/>
      <c r="CU63" s="38"/>
    </row>
    <row r="64" spans="2:99" x14ac:dyDescent="0.15">
      <c r="B64" s="39">
        <v>2.1990740740740742E-3</v>
      </c>
      <c r="C64" s="38">
        <v>0</v>
      </c>
      <c r="D64" s="38"/>
      <c r="E64" s="38"/>
      <c r="F64" s="38"/>
      <c r="G64" s="23">
        <f t="shared" si="1"/>
        <v>190</v>
      </c>
      <c r="H64" s="38">
        <v>2.0579999999999998</v>
      </c>
      <c r="I64" s="38">
        <v>2.085</v>
      </c>
      <c r="J64" s="38">
        <v>1.6950000000000001</v>
      </c>
      <c r="K64" s="38">
        <v>1.7390000000000001</v>
      </c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  <c r="BF64" s="38"/>
      <c r="BG64" s="38"/>
      <c r="BH64" s="38"/>
      <c r="BI64" s="38"/>
      <c r="BJ64" s="38"/>
      <c r="BK64" s="38"/>
      <c r="BL64" s="38"/>
      <c r="BM64" s="38"/>
      <c r="BN64" s="38"/>
      <c r="BO64" s="38"/>
      <c r="BP64" s="38"/>
      <c r="BQ64" s="38"/>
      <c r="BR64" s="38"/>
      <c r="BS64" s="38"/>
      <c r="BT64" s="38"/>
      <c r="BU64" s="38"/>
      <c r="BV64" s="38"/>
      <c r="BW64" s="38"/>
      <c r="BX64" s="38"/>
      <c r="BY64" s="38"/>
      <c r="BZ64" s="38"/>
      <c r="CA64" s="38"/>
      <c r="CB64" s="38"/>
      <c r="CC64" s="38"/>
      <c r="CD64" s="38"/>
      <c r="CE64" s="38"/>
      <c r="CF64" s="38"/>
      <c r="CG64" s="38"/>
      <c r="CH64" s="38"/>
      <c r="CI64" s="38"/>
      <c r="CJ64" s="38"/>
      <c r="CK64" s="38"/>
      <c r="CL64" s="38"/>
      <c r="CM64" s="38"/>
      <c r="CN64" s="38"/>
      <c r="CO64" s="38"/>
      <c r="CP64" s="38"/>
      <c r="CQ64" s="38"/>
      <c r="CR64" s="38"/>
      <c r="CS64" s="38"/>
      <c r="CT64" s="38"/>
      <c r="CU64" s="38"/>
    </row>
    <row r="65" spans="2:99" x14ac:dyDescent="0.15">
      <c r="B65" s="39">
        <v>2.2569444444444447E-3</v>
      </c>
      <c r="C65" s="38">
        <v>0</v>
      </c>
      <c r="D65" s="38"/>
      <c r="E65" s="38"/>
      <c r="F65" s="38"/>
      <c r="G65" s="23">
        <f t="shared" si="1"/>
        <v>195</v>
      </c>
      <c r="H65" s="38">
        <v>2.077</v>
      </c>
      <c r="I65" s="38">
        <v>2.1059999999999999</v>
      </c>
      <c r="J65" s="38">
        <v>1.71</v>
      </c>
      <c r="K65" s="38">
        <v>1.748</v>
      </c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  <c r="BF65" s="38"/>
      <c r="BG65" s="38"/>
      <c r="BH65" s="38"/>
      <c r="BI65" s="38"/>
      <c r="BJ65" s="38"/>
      <c r="BK65" s="38"/>
      <c r="BL65" s="38"/>
      <c r="BM65" s="38"/>
      <c r="BN65" s="38"/>
      <c r="BO65" s="38"/>
      <c r="BP65" s="38"/>
      <c r="BQ65" s="38"/>
      <c r="BR65" s="38"/>
      <c r="BS65" s="38"/>
      <c r="BT65" s="38"/>
      <c r="BU65" s="38"/>
      <c r="BV65" s="38"/>
      <c r="BW65" s="38"/>
      <c r="BX65" s="38"/>
      <c r="BY65" s="38"/>
      <c r="BZ65" s="38"/>
      <c r="CA65" s="38"/>
      <c r="CB65" s="38"/>
      <c r="CC65" s="38"/>
      <c r="CD65" s="38"/>
      <c r="CE65" s="38"/>
      <c r="CF65" s="38"/>
      <c r="CG65" s="38"/>
      <c r="CH65" s="38"/>
      <c r="CI65" s="38"/>
      <c r="CJ65" s="38"/>
      <c r="CK65" s="38"/>
      <c r="CL65" s="38"/>
      <c r="CM65" s="38"/>
      <c r="CN65" s="38"/>
      <c r="CO65" s="38"/>
      <c r="CP65" s="38"/>
      <c r="CQ65" s="38"/>
      <c r="CR65" s="38"/>
      <c r="CS65" s="38"/>
      <c r="CT65" s="38"/>
      <c r="CU65" s="38"/>
    </row>
    <row r="66" spans="2:99" x14ac:dyDescent="0.15">
      <c r="B66" s="39">
        <v>2.3148148148148151E-3</v>
      </c>
      <c r="C66" s="38">
        <v>0</v>
      </c>
      <c r="D66" s="38"/>
      <c r="E66" s="38"/>
      <c r="F66" s="38"/>
      <c r="G66" s="23">
        <f t="shared" si="1"/>
        <v>200</v>
      </c>
      <c r="H66" s="38">
        <v>2.097</v>
      </c>
      <c r="I66" s="38">
        <v>2.1269999999999998</v>
      </c>
      <c r="J66" s="38">
        <v>1.7150000000000001</v>
      </c>
      <c r="K66" s="38">
        <v>1.7609999999999999</v>
      </c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  <c r="BF66" s="38"/>
      <c r="BG66" s="38"/>
      <c r="BH66" s="38"/>
      <c r="BI66" s="38"/>
      <c r="BJ66" s="38"/>
      <c r="BK66" s="38"/>
      <c r="BL66" s="38"/>
      <c r="BM66" s="38"/>
      <c r="BN66" s="38"/>
      <c r="BO66" s="38"/>
      <c r="BP66" s="38"/>
      <c r="BQ66" s="38"/>
      <c r="BR66" s="38"/>
      <c r="BS66" s="38"/>
      <c r="BT66" s="38"/>
      <c r="BU66" s="38"/>
      <c r="BV66" s="38"/>
      <c r="BW66" s="38"/>
      <c r="BX66" s="38"/>
      <c r="BY66" s="38"/>
      <c r="BZ66" s="38"/>
      <c r="CA66" s="38"/>
      <c r="CB66" s="38"/>
      <c r="CC66" s="38"/>
      <c r="CD66" s="38"/>
      <c r="CE66" s="38"/>
      <c r="CF66" s="38"/>
      <c r="CG66" s="38"/>
      <c r="CH66" s="38"/>
      <c r="CI66" s="38"/>
      <c r="CJ66" s="38"/>
      <c r="CK66" s="38"/>
      <c r="CL66" s="38"/>
      <c r="CM66" s="38"/>
      <c r="CN66" s="38"/>
      <c r="CO66" s="38"/>
      <c r="CP66" s="38"/>
      <c r="CQ66" s="38"/>
      <c r="CR66" s="38"/>
      <c r="CS66" s="38"/>
      <c r="CT66" s="38"/>
      <c r="CU66" s="38"/>
    </row>
    <row r="67" spans="2:99" x14ac:dyDescent="0.15">
      <c r="B67" s="39">
        <v>2.3726851851851851E-3</v>
      </c>
      <c r="C67" s="38">
        <v>0</v>
      </c>
      <c r="D67" s="38"/>
      <c r="E67" s="38"/>
      <c r="F67" s="38"/>
      <c r="G67" s="23">
        <f t="shared" si="1"/>
        <v>205</v>
      </c>
      <c r="H67" s="38">
        <v>2.117</v>
      </c>
      <c r="I67" s="38">
        <v>2.1509999999999998</v>
      </c>
      <c r="J67" s="38">
        <v>1.722</v>
      </c>
      <c r="K67" s="38">
        <v>1.772</v>
      </c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  <c r="BF67" s="38"/>
      <c r="BG67" s="38"/>
      <c r="BH67" s="38"/>
      <c r="BI67" s="38"/>
      <c r="BJ67" s="38"/>
      <c r="BK67" s="38"/>
      <c r="BL67" s="38"/>
      <c r="BM67" s="38"/>
      <c r="BN67" s="38"/>
      <c r="BO67" s="38"/>
      <c r="BP67" s="38"/>
      <c r="BQ67" s="38"/>
      <c r="BR67" s="38"/>
      <c r="BS67" s="38"/>
      <c r="BT67" s="38"/>
      <c r="BU67" s="38"/>
      <c r="BV67" s="38"/>
      <c r="BW67" s="38"/>
      <c r="BX67" s="38"/>
      <c r="BY67" s="38"/>
      <c r="BZ67" s="38"/>
      <c r="CA67" s="38"/>
      <c r="CB67" s="38"/>
      <c r="CC67" s="38"/>
      <c r="CD67" s="38"/>
      <c r="CE67" s="38"/>
      <c r="CF67" s="38"/>
      <c r="CG67" s="38"/>
      <c r="CH67" s="38"/>
      <c r="CI67" s="38"/>
      <c r="CJ67" s="38"/>
      <c r="CK67" s="38"/>
      <c r="CL67" s="38"/>
      <c r="CM67" s="38"/>
      <c r="CN67" s="38"/>
      <c r="CO67" s="38"/>
      <c r="CP67" s="38"/>
      <c r="CQ67" s="38"/>
      <c r="CR67" s="38"/>
      <c r="CS67" s="38"/>
      <c r="CT67" s="38"/>
      <c r="CU67" s="38"/>
    </row>
    <row r="68" spans="2:99" x14ac:dyDescent="0.15">
      <c r="B68" s="39">
        <v>2.4305555555555556E-3</v>
      </c>
      <c r="C68" s="38">
        <v>0</v>
      </c>
      <c r="D68" s="38"/>
      <c r="E68" s="38"/>
      <c r="F68" s="38"/>
      <c r="G68" s="23">
        <f t="shared" si="1"/>
        <v>210</v>
      </c>
      <c r="H68" s="38">
        <v>2.133</v>
      </c>
      <c r="I68" s="38">
        <v>2.1669999999999998</v>
      </c>
      <c r="J68" s="38">
        <v>1.7350000000000001</v>
      </c>
      <c r="K68" s="38">
        <v>1.7829999999999999</v>
      </c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  <c r="BM68" s="38"/>
      <c r="BN68" s="38"/>
      <c r="BO68" s="38"/>
      <c r="BP68" s="38"/>
      <c r="BQ68" s="38"/>
      <c r="BR68" s="38"/>
      <c r="BS68" s="38"/>
      <c r="BT68" s="38"/>
      <c r="BU68" s="38"/>
      <c r="BV68" s="38"/>
      <c r="BW68" s="38"/>
      <c r="BX68" s="38"/>
      <c r="BY68" s="38"/>
      <c r="BZ68" s="38"/>
      <c r="CA68" s="38"/>
      <c r="CB68" s="38"/>
      <c r="CC68" s="38"/>
      <c r="CD68" s="38"/>
      <c r="CE68" s="38"/>
      <c r="CF68" s="38"/>
      <c r="CG68" s="38"/>
      <c r="CH68" s="38"/>
      <c r="CI68" s="38"/>
      <c r="CJ68" s="38"/>
      <c r="CK68" s="38"/>
      <c r="CL68" s="38"/>
      <c r="CM68" s="38"/>
      <c r="CN68" s="38"/>
      <c r="CO68" s="38"/>
      <c r="CP68" s="38"/>
      <c r="CQ68" s="38"/>
      <c r="CR68" s="38"/>
      <c r="CS68" s="38"/>
      <c r="CT68" s="38"/>
      <c r="CU68" s="38"/>
    </row>
    <row r="69" spans="2:99" x14ac:dyDescent="0.15">
      <c r="B69" s="39">
        <v>2.488425925925926E-3</v>
      </c>
      <c r="C69" s="38">
        <v>0</v>
      </c>
      <c r="D69" s="38"/>
      <c r="E69" s="38"/>
      <c r="F69" s="38"/>
      <c r="G69" s="23">
        <f t="shared" si="1"/>
        <v>215</v>
      </c>
      <c r="H69" s="38">
        <v>2.1560000000000001</v>
      </c>
      <c r="I69" s="38">
        <v>2.1880000000000002</v>
      </c>
      <c r="J69" s="38">
        <v>1.7450000000000001</v>
      </c>
      <c r="K69" s="38">
        <v>1.7989999999999999</v>
      </c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  <c r="BF69" s="38"/>
      <c r="BG69" s="38"/>
      <c r="BH69" s="38"/>
      <c r="BI69" s="38"/>
      <c r="BJ69" s="38"/>
      <c r="BK69" s="38"/>
      <c r="BL69" s="38"/>
      <c r="BM69" s="38"/>
      <c r="BN69" s="38"/>
      <c r="BO69" s="38"/>
      <c r="BP69" s="38"/>
      <c r="BQ69" s="38"/>
      <c r="BR69" s="38"/>
      <c r="BS69" s="38"/>
      <c r="BT69" s="38"/>
      <c r="BU69" s="38"/>
      <c r="BV69" s="38"/>
      <c r="BW69" s="38"/>
      <c r="BX69" s="38"/>
      <c r="BY69" s="38"/>
      <c r="BZ69" s="38"/>
      <c r="CA69" s="38"/>
      <c r="CB69" s="38"/>
      <c r="CC69" s="38"/>
      <c r="CD69" s="38"/>
      <c r="CE69" s="38"/>
      <c r="CF69" s="38"/>
      <c r="CG69" s="38"/>
      <c r="CH69" s="38"/>
      <c r="CI69" s="38"/>
      <c r="CJ69" s="38"/>
      <c r="CK69" s="38"/>
      <c r="CL69" s="38"/>
      <c r="CM69" s="38"/>
      <c r="CN69" s="38"/>
      <c r="CO69" s="38"/>
      <c r="CP69" s="38"/>
      <c r="CQ69" s="38"/>
      <c r="CR69" s="38"/>
      <c r="CS69" s="38"/>
      <c r="CT69" s="38"/>
      <c r="CU69" s="38"/>
    </row>
    <row r="70" spans="2:99" x14ac:dyDescent="0.15">
      <c r="B70" s="39">
        <v>2.5462962962962961E-3</v>
      </c>
      <c r="C70" s="38">
        <v>0</v>
      </c>
      <c r="D70" s="38"/>
      <c r="E70" s="38"/>
      <c r="F70" s="38"/>
      <c r="G70" s="23">
        <f t="shared" si="1"/>
        <v>220</v>
      </c>
      <c r="H70" s="38">
        <v>2.1760000000000002</v>
      </c>
      <c r="I70" s="38">
        <v>2.214</v>
      </c>
      <c r="J70" s="38">
        <v>1.7529999999999999</v>
      </c>
      <c r="K70" s="38">
        <v>1.806</v>
      </c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  <c r="BF70" s="38"/>
      <c r="BG70" s="38"/>
      <c r="BH70" s="38"/>
      <c r="BI70" s="38"/>
      <c r="BJ70" s="38"/>
      <c r="BK70" s="38"/>
      <c r="BL70" s="38"/>
      <c r="BM70" s="38"/>
      <c r="BN70" s="38"/>
      <c r="BO70" s="38"/>
      <c r="BP70" s="38"/>
      <c r="BQ70" s="38"/>
      <c r="BR70" s="38"/>
      <c r="BS70" s="38"/>
      <c r="BT70" s="38"/>
      <c r="BU70" s="38"/>
      <c r="BV70" s="38"/>
      <c r="BW70" s="38"/>
      <c r="BX70" s="38"/>
      <c r="BY70" s="38"/>
      <c r="BZ70" s="38"/>
      <c r="CA70" s="38"/>
      <c r="CB70" s="38"/>
      <c r="CC70" s="38"/>
      <c r="CD70" s="38"/>
      <c r="CE70" s="38"/>
      <c r="CF70" s="38"/>
      <c r="CG70" s="38"/>
      <c r="CH70" s="38"/>
      <c r="CI70" s="38"/>
      <c r="CJ70" s="38"/>
      <c r="CK70" s="38"/>
      <c r="CL70" s="38"/>
      <c r="CM70" s="38"/>
      <c r="CN70" s="38"/>
      <c r="CO70" s="38"/>
      <c r="CP70" s="38"/>
      <c r="CQ70" s="38"/>
      <c r="CR70" s="38"/>
      <c r="CS70" s="38"/>
      <c r="CT70" s="38"/>
      <c r="CU70" s="38"/>
    </row>
    <row r="71" spans="2:99" x14ac:dyDescent="0.15">
      <c r="B71" s="39">
        <v>2.6041666666666665E-3</v>
      </c>
      <c r="C71" s="38">
        <v>0</v>
      </c>
      <c r="D71" s="38"/>
      <c r="E71" s="38"/>
      <c r="F71" s="38"/>
      <c r="G71" s="23">
        <f t="shared" si="1"/>
        <v>225</v>
      </c>
      <c r="H71" s="38">
        <v>2.1930000000000001</v>
      </c>
      <c r="I71" s="38">
        <v>2.2330000000000001</v>
      </c>
      <c r="J71" s="38">
        <v>1.7709999999999999</v>
      </c>
      <c r="K71" s="38">
        <v>1.819</v>
      </c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  <c r="BF71" s="38"/>
      <c r="BG71" s="38"/>
      <c r="BH71" s="38"/>
      <c r="BI71" s="38"/>
      <c r="BJ71" s="38"/>
      <c r="BK71" s="38"/>
      <c r="BL71" s="38"/>
      <c r="BM71" s="38"/>
      <c r="BN71" s="38"/>
      <c r="BO71" s="38"/>
      <c r="BP71" s="38"/>
      <c r="BQ71" s="38"/>
      <c r="BR71" s="38"/>
      <c r="BS71" s="38"/>
      <c r="BT71" s="38"/>
      <c r="BU71" s="38"/>
      <c r="BV71" s="38"/>
      <c r="BW71" s="38"/>
      <c r="BX71" s="38"/>
      <c r="BY71" s="38"/>
      <c r="BZ71" s="38"/>
      <c r="CA71" s="38"/>
      <c r="CB71" s="38"/>
      <c r="CC71" s="38"/>
      <c r="CD71" s="38"/>
      <c r="CE71" s="38"/>
      <c r="CF71" s="38"/>
      <c r="CG71" s="38"/>
      <c r="CH71" s="38"/>
      <c r="CI71" s="38"/>
      <c r="CJ71" s="38"/>
      <c r="CK71" s="38"/>
      <c r="CL71" s="38"/>
      <c r="CM71" s="38"/>
      <c r="CN71" s="38"/>
      <c r="CO71" s="38"/>
      <c r="CP71" s="38"/>
      <c r="CQ71" s="38"/>
      <c r="CR71" s="38"/>
      <c r="CS71" s="38"/>
      <c r="CT71" s="38"/>
      <c r="CU71" s="38"/>
    </row>
    <row r="72" spans="2:99" x14ac:dyDescent="0.15">
      <c r="B72" s="39">
        <v>2.6620370370370374E-3</v>
      </c>
      <c r="C72" s="38">
        <v>0</v>
      </c>
      <c r="D72" s="38"/>
      <c r="E72" s="38"/>
      <c r="F72" s="38"/>
      <c r="G72" s="23">
        <f t="shared" si="1"/>
        <v>230</v>
      </c>
      <c r="H72" s="38">
        <v>2.2149999999999999</v>
      </c>
      <c r="I72" s="38">
        <v>2.2519999999999998</v>
      </c>
      <c r="J72" s="38">
        <v>1.776</v>
      </c>
      <c r="K72" s="38">
        <v>1.83</v>
      </c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  <c r="BF72" s="38"/>
      <c r="BG72" s="38"/>
      <c r="BH72" s="38"/>
      <c r="BI72" s="38"/>
      <c r="BJ72" s="38"/>
      <c r="BK72" s="38"/>
      <c r="BL72" s="38"/>
      <c r="BM72" s="38"/>
      <c r="BN72" s="38"/>
      <c r="BO72" s="38"/>
      <c r="BP72" s="38"/>
      <c r="BQ72" s="38"/>
      <c r="BR72" s="38"/>
      <c r="BS72" s="38"/>
      <c r="BT72" s="38"/>
      <c r="BU72" s="38"/>
      <c r="BV72" s="38"/>
      <c r="BW72" s="38"/>
      <c r="BX72" s="38"/>
      <c r="BY72" s="38"/>
      <c r="BZ72" s="38"/>
      <c r="CA72" s="38"/>
      <c r="CB72" s="38"/>
      <c r="CC72" s="38"/>
      <c r="CD72" s="38"/>
      <c r="CE72" s="38"/>
      <c r="CF72" s="38"/>
      <c r="CG72" s="38"/>
      <c r="CH72" s="38"/>
      <c r="CI72" s="38"/>
      <c r="CJ72" s="38"/>
      <c r="CK72" s="38"/>
      <c r="CL72" s="38"/>
      <c r="CM72" s="38"/>
      <c r="CN72" s="38"/>
      <c r="CO72" s="38"/>
      <c r="CP72" s="38"/>
      <c r="CQ72" s="38"/>
      <c r="CR72" s="38"/>
      <c r="CS72" s="38"/>
      <c r="CT72" s="38"/>
      <c r="CU72" s="38"/>
    </row>
    <row r="73" spans="2:99" x14ac:dyDescent="0.15">
      <c r="B73" s="39">
        <v>2.7199074074074074E-3</v>
      </c>
      <c r="C73" s="38">
        <v>0</v>
      </c>
      <c r="D73" s="38"/>
      <c r="E73" s="38"/>
      <c r="F73" s="38"/>
      <c r="G73" s="23">
        <f t="shared" si="1"/>
        <v>235</v>
      </c>
      <c r="H73" s="38">
        <v>2.2360000000000002</v>
      </c>
      <c r="I73" s="38">
        <v>2.2690000000000001</v>
      </c>
      <c r="J73" s="38">
        <v>1.782</v>
      </c>
      <c r="K73" s="38">
        <v>1.8480000000000001</v>
      </c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/>
      <c r="BF73" s="38"/>
      <c r="BG73" s="38"/>
      <c r="BH73" s="38"/>
      <c r="BI73" s="38"/>
      <c r="BJ73" s="38"/>
      <c r="BK73" s="38"/>
      <c r="BL73" s="38"/>
      <c r="BM73" s="38"/>
      <c r="BN73" s="38"/>
      <c r="BO73" s="38"/>
      <c r="BP73" s="38"/>
      <c r="BQ73" s="38"/>
      <c r="BR73" s="38"/>
      <c r="BS73" s="38"/>
      <c r="BT73" s="38"/>
      <c r="BU73" s="38"/>
      <c r="BV73" s="38"/>
      <c r="BW73" s="38"/>
      <c r="BX73" s="38"/>
      <c r="BY73" s="38"/>
      <c r="BZ73" s="38"/>
      <c r="CA73" s="38"/>
      <c r="CB73" s="38"/>
      <c r="CC73" s="38"/>
      <c r="CD73" s="38"/>
      <c r="CE73" s="38"/>
      <c r="CF73" s="38"/>
      <c r="CG73" s="38"/>
      <c r="CH73" s="38"/>
      <c r="CI73" s="38"/>
      <c r="CJ73" s="38"/>
      <c r="CK73" s="38"/>
      <c r="CL73" s="38"/>
      <c r="CM73" s="38"/>
      <c r="CN73" s="38"/>
      <c r="CO73" s="38"/>
      <c r="CP73" s="38"/>
      <c r="CQ73" s="38"/>
      <c r="CR73" s="38"/>
      <c r="CS73" s="38"/>
      <c r="CT73" s="38"/>
      <c r="CU73" s="38"/>
    </row>
    <row r="74" spans="2:99" x14ac:dyDescent="0.15">
      <c r="B74" s="39">
        <v>2.7777777777777779E-3</v>
      </c>
      <c r="C74" s="38">
        <v>0</v>
      </c>
      <c r="D74" s="38"/>
      <c r="E74" s="38"/>
      <c r="F74" s="38"/>
      <c r="G74" s="23">
        <f t="shared" si="1"/>
        <v>240</v>
      </c>
      <c r="H74" s="38">
        <v>2.2639999999999998</v>
      </c>
      <c r="I74" s="38">
        <v>2.2909999999999999</v>
      </c>
      <c r="J74" s="38">
        <v>1.8009999999999999</v>
      </c>
      <c r="K74" s="38">
        <v>1.8560000000000001</v>
      </c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/>
      <c r="BF74" s="38"/>
      <c r="BG74" s="38"/>
      <c r="BH74" s="38"/>
      <c r="BI74" s="38"/>
      <c r="BJ74" s="38"/>
      <c r="BK74" s="38"/>
      <c r="BL74" s="38"/>
      <c r="BM74" s="38"/>
      <c r="BN74" s="38"/>
      <c r="BO74" s="38"/>
      <c r="BP74" s="38"/>
      <c r="BQ74" s="38"/>
      <c r="BR74" s="38"/>
      <c r="BS74" s="38"/>
      <c r="BT74" s="38"/>
      <c r="BU74" s="38"/>
      <c r="BV74" s="38"/>
      <c r="BW74" s="38"/>
      <c r="BX74" s="38"/>
      <c r="BY74" s="38"/>
      <c r="BZ74" s="38"/>
      <c r="CA74" s="38"/>
      <c r="CB74" s="38"/>
      <c r="CC74" s="38"/>
      <c r="CD74" s="38"/>
      <c r="CE74" s="38"/>
      <c r="CF74" s="38"/>
      <c r="CG74" s="38"/>
      <c r="CH74" s="38"/>
      <c r="CI74" s="38"/>
      <c r="CJ74" s="38"/>
      <c r="CK74" s="38"/>
      <c r="CL74" s="38"/>
      <c r="CM74" s="38"/>
      <c r="CN74" s="38"/>
      <c r="CO74" s="38"/>
      <c r="CP74" s="38"/>
      <c r="CQ74" s="38"/>
      <c r="CR74" s="38"/>
      <c r="CS74" s="38"/>
      <c r="CT74" s="38"/>
      <c r="CU74" s="38"/>
    </row>
    <row r="75" spans="2:99" x14ac:dyDescent="0.15">
      <c r="B75" s="39">
        <v>2.8356481481481479E-3</v>
      </c>
      <c r="C75" s="38">
        <v>0</v>
      </c>
      <c r="D75" s="38"/>
      <c r="E75" s="38"/>
      <c r="F75" s="38"/>
      <c r="G75" s="23">
        <f t="shared" si="1"/>
        <v>245</v>
      </c>
      <c r="H75" s="38">
        <v>2.2850000000000001</v>
      </c>
      <c r="I75" s="38">
        <v>2.31</v>
      </c>
      <c r="J75" s="38">
        <v>1.8029999999999999</v>
      </c>
      <c r="K75" s="38">
        <v>1.863</v>
      </c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/>
      <c r="BF75" s="38"/>
      <c r="BG75" s="38"/>
      <c r="BH75" s="38"/>
      <c r="BI75" s="38"/>
      <c r="BJ75" s="38"/>
      <c r="BK75" s="38"/>
      <c r="BL75" s="38"/>
      <c r="BM75" s="38"/>
      <c r="BN75" s="38"/>
      <c r="BO75" s="38"/>
      <c r="BP75" s="38"/>
      <c r="BQ75" s="38"/>
      <c r="BR75" s="38"/>
      <c r="BS75" s="38"/>
      <c r="BT75" s="38"/>
      <c r="BU75" s="38"/>
      <c r="BV75" s="38"/>
      <c r="BW75" s="38"/>
      <c r="BX75" s="38"/>
      <c r="BY75" s="38"/>
      <c r="BZ75" s="38"/>
      <c r="CA75" s="38"/>
      <c r="CB75" s="38"/>
      <c r="CC75" s="38"/>
      <c r="CD75" s="38"/>
      <c r="CE75" s="38"/>
      <c r="CF75" s="38"/>
      <c r="CG75" s="38"/>
      <c r="CH75" s="38"/>
      <c r="CI75" s="38"/>
      <c r="CJ75" s="38"/>
      <c r="CK75" s="38"/>
      <c r="CL75" s="38"/>
      <c r="CM75" s="38"/>
      <c r="CN75" s="38"/>
      <c r="CO75" s="38"/>
      <c r="CP75" s="38"/>
      <c r="CQ75" s="38"/>
      <c r="CR75" s="38"/>
      <c r="CS75" s="38"/>
      <c r="CT75" s="38"/>
      <c r="CU75" s="38"/>
    </row>
    <row r="76" spans="2:99" x14ac:dyDescent="0.15">
      <c r="B76" s="39">
        <v>2.8935185185185188E-3</v>
      </c>
      <c r="C76" s="38">
        <v>0</v>
      </c>
      <c r="D76" s="38"/>
      <c r="E76" s="38"/>
      <c r="F76" s="38"/>
      <c r="G76" s="23">
        <f t="shared" si="1"/>
        <v>250</v>
      </c>
      <c r="H76" s="38">
        <v>2.2989999999999999</v>
      </c>
      <c r="I76" s="38">
        <v>2.3290000000000002</v>
      </c>
      <c r="J76" s="38">
        <v>1.81</v>
      </c>
      <c r="K76" s="38">
        <v>1.875</v>
      </c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38"/>
      <c r="BB76" s="38"/>
      <c r="BC76" s="38"/>
      <c r="BD76" s="38"/>
      <c r="BE76" s="38"/>
      <c r="BF76" s="38"/>
      <c r="BG76" s="38"/>
      <c r="BH76" s="38"/>
      <c r="BI76" s="38"/>
      <c r="BJ76" s="38"/>
      <c r="BK76" s="38"/>
      <c r="BL76" s="38"/>
      <c r="BM76" s="38"/>
      <c r="BN76" s="38"/>
      <c r="BO76" s="38"/>
      <c r="BP76" s="38"/>
      <c r="BQ76" s="38"/>
      <c r="BR76" s="38"/>
      <c r="BS76" s="38"/>
      <c r="BT76" s="38"/>
      <c r="BU76" s="38"/>
      <c r="BV76" s="38"/>
      <c r="BW76" s="38"/>
      <c r="BX76" s="38"/>
      <c r="BY76" s="38"/>
      <c r="BZ76" s="38"/>
      <c r="CA76" s="38"/>
      <c r="CB76" s="38"/>
      <c r="CC76" s="38"/>
      <c r="CD76" s="38"/>
      <c r="CE76" s="38"/>
      <c r="CF76" s="38"/>
      <c r="CG76" s="38"/>
      <c r="CH76" s="38"/>
      <c r="CI76" s="38"/>
      <c r="CJ76" s="38"/>
      <c r="CK76" s="38"/>
      <c r="CL76" s="38"/>
      <c r="CM76" s="38"/>
      <c r="CN76" s="38"/>
      <c r="CO76" s="38"/>
      <c r="CP76" s="38"/>
      <c r="CQ76" s="38"/>
      <c r="CR76" s="38"/>
      <c r="CS76" s="38"/>
      <c r="CT76" s="38"/>
      <c r="CU76" s="38"/>
    </row>
    <row r="77" spans="2:99" x14ac:dyDescent="0.15">
      <c r="B77" s="39">
        <v>2.9513888888888888E-3</v>
      </c>
      <c r="C77" s="38">
        <v>0</v>
      </c>
      <c r="D77" s="38"/>
      <c r="E77" s="38"/>
      <c r="F77" s="38"/>
      <c r="G77" s="23">
        <f t="shared" si="1"/>
        <v>255</v>
      </c>
      <c r="H77" s="38">
        <v>2.3170000000000002</v>
      </c>
      <c r="I77" s="38">
        <v>2.3490000000000002</v>
      </c>
      <c r="J77" s="38">
        <v>1.8280000000000001</v>
      </c>
      <c r="K77" s="38">
        <v>1.8919999999999999</v>
      </c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/>
      <c r="BF77" s="38"/>
      <c r="BG77" s="38"/>
      <c r="BH77" s="38"/>
      <c r="BI77" s="38"/>
      <c r="BJ77" s="38"/>
      <c r="BK77" s="38"/>
      <c r="BL77" s="38"/>
      <c r="BM77" s="38"/>
      <c r="BN77" s="38"/>
      <c r="BO77" s="38"/>
      <c r="BP77" s="38"/>
      <c r="BQ77" s="38"/>
      <c r="BR77" s="38"/>
      <c r="BS77" s="38"/>
      <c r="BT77" s="38"/>
      <c r="BU77" s="38"/>
      <c r="BV77" s="38"/>
      <c r="BW77" s="38"/>
      <c r="BX77" s="38"/>
      <c r="BY77" s="38"/>
      <c r="BZ77" s="38"/>
      <c r="CA77" s="38"/>
      <c r="CB77" s="38"/>
      <c r="CC77" s="38"/>
      <c r="CD77" s="38"/>
      <c r="CE77" s="38"/>
      <c r="CF77" s="38"/>
      <c r="CG77" s="38"/>
      <c r="CH77" s="38"/>
      <c r="CI77" s="38"/>
      <c r="CJ77" s="38"/>
      <c r="CK77" s="38"/>
      <c r="CL77" s="38"/>
      <c r="CM77" s="38"/>
      <c r="CN77" s="38"/>
      <c r="CO77" s="38"/>
      <c r="CP77" s="38"/>
      <c r="CQ77" s="38"/>
      <c r="CR77" s="38"/>
      <c r="CS77" s="38"/>
      <c r="CT77" s="38"/>
      <c r="CU77" s="38"/>
    </row>
    <row r="78" spans="2:99" x14ac:dyDescent="0.15">
      <c r="B78" s="39">
        <v>3.0092592592592588E-3</v>
      </c>
      <c r="C78" s="38">
        <v>0</v>
      </c>
      <c r="D78" s="38"/>
      <c r="E78" s="38"/>
      <c r="F78" s="38"/>
      <c r="G78" s="23">
        <f t="shared" si="1"/>
        <v>260</v>
      </c>
      <c r="H78" s="38">
        <v>2.3330000000000002</v>
      </c>
      <c r="I78" s="38">
        <v>2.3679999999999999</v>
      </c>
      <c r="J78" s="38">
        <v>1.8340000000000001</v>
      </c>
      <c r="K78" s="38">
        <v>1.917</v>
      </c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/>
      <c r="AP78" s="38"/>
      <c r="AQ78" s="38"/>
      <c r="AR78" s="38"/>
      <c r="AS78" s="38"/>
      <c r="AT78" s="38"/>
      <c r="AU78" s="38"/>
      <c r="AV78" s="38"/>
      <c r="AW78" s="38"/>
      <c r="AX78" s="38"/>
      <c r="AY78" s="38"/>
      <c r="AZ78" s="38"/>
      <c r="BA78" s="38"/>
      <c r="BB78" s="38"/>
      <c r="BC78" s="38"/>
      <c r="BD78" s="38"/>
      <c r="BE78" s="38"/>
      <c r="BF78" s="38"/>
      <c r="BG78" s="38"/>
      <c r="BH78" s="38"/>
      <c r="BI78" s="38"/>
      <c r="BJ78" s="38"/>
      <c r="BK78" s="38"/>
      <c r="BL78" s="38"/>
      <c r="BM78" s="38"/>
      <c r="BN78" s="38"/>
      <c r="BO78" s="38"/>
      <c r="BP78" s="38"/>
      <c r="BQ78" s="38"/>
      <c r="BR78" s="38"/>
      <c r="BS78" s="38"/>
      <c r="BT78" s="38"/>
      <c r="BU78" s="38"/>
      <c r="BV78" s="38"/>
      <c r="BW78" s="38"/>
      <c r="BX78" s="38"/>
      <c r="BY78" s="38"/>
      <c r="BZ78" s="38"/>
      <c r="CA78" s="38"/>
      <c r="CB78" s="38"/>
      <c r="CC78" s="38"/>
      <c r="CD78" s="38"/>
      <c r="CE78" s="38"/>
      <c r="CF78" s="38"/>
      <c r="CG78" s="38"/>
      <c r="CH78" s="38"/>
      <c r="CI78" s="38"/>
      <c r="CJ78" s="38"/>
      <c r="CK78" s="38"/>
      <c r="CL78" s="38"/>
      <c r="CM78" s="38"/>
      <c r="CN78" s="38"/>
      <c r="CO78" s="38"/>
      <c r="CP78" s="38"/>
      <c r="CQ78" s="38"/>
      <c r="CR78" s="38"/>
      <c r="CS78" s="38"/>
      <c r="CT78" s="38"/>
      <c r="CU78" s="38"/>
    </row>
    <row r="79" spans="2:99" x14ac:dyDescent="0.15">
      <c r="B79" s="39">
        <v>3.0671296296296297E-3</v>
      </c>
      <c r="C79" s="38">
        <v>0</v>
      </c>
      <c r="D79" s="38"/>
      <c r="E79" s="38"/>
      <c r="F79" s="38"/>
      <c r="G79" s="23">
        <f t="shared" si="1"/>
        <v>265</v>
      </c>
      <c r="H79" s="38">
        <v>2.3559999999999999</v>
      </c>
      <c r="I79" s="38">
        <v>2.387</v>
      </c>
      <c r="J79" s="38">
        <v>1.8460000000000001</v>
      </c>
      <c r="K79" s="38">
        <v>1.919</v>
      </c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/>
      <c r="BF79" s="38"/>
      <c r="BG79" s="38"/>
      <c r="BH79" s="38"/>
      <c r="BI79" s="38"/>
      <c r="BJ79" s="38"/>
      <c r="BK79" s="38"/>
      <c r="BL79" s="38"/>
      <c r="BM79" s="38"/>
      <c r="BN79" s="38"/>
      <c r="BO79" s="38"/>
      <c r="BP79" s="38"/>
      <c r="BQ79" s="38"/>
      <c r="BR79" s="38"/>
      <c r="BS79" s="38"/>
      <c r="BT79" s="38"/>
      <c r="BU79" s="38"/>
      <c r="BV79" s="38"/>
      <c r="BW79" s="38"/>
      <c r="BX79" s="38"/>
      <c r="BY79" s="38"/>
      <c r="BZ79" s="38"/>
      <c r="CA79" s="38"/>
      <c r="CB79" s="38"/>
      <c r="CC79" s="38"/>
      <c r="CD79" s="38"/>
      <c r="CE79" s="38"/>
      <c r="CF79" s="38"/>
      <c r="CG79" s="38"/>
      <c r="CH79" s="38"/>
      <c r="CI79" s="38"/>
      <c r="CJ79" s="38"/>
      <c r="CK79" s="38"/>
      <c r="CL79" s="38"/>
      <c r="CM79" s="38"/>
      <c r="CN79" s="38"/>
      <c r="CO79" s="38"/>
      <c r="CP79" s="38"/>
      <c r="CQ79" s="38"/>
      <c r="CR79" s="38"/>
      <c r="CS79" s="38"/>
      <c r="CT79" s="38"/>
      <c r="CU79" s="38"/>
    </row>
    <row r="80" spans="2:99" x14ac:dyDescent="0.15">
      <c r="B80" s="39">
        <v>3.1249999999999997E-3</v>
      </c>
      <c r="C80" s="38">
        <v>0</v>
      </c>
      <c r="D80" s="38"/>
      <c r="E80" s="38"/>
      <c r="F80" s="38"/>
      <c r="G80" s="23">
        <f t="shared" si="1"/>
        <v>270</v>
      </c>
      <c r="H80" s="38">
        <v>2.3730000000000002</v>
      </c>
      <c r="I80" s="38">
        <v>2.407</v>
      </c>
      <c r="J80" s="38">
        <v>1.8620000000000001</v>
      </c>
      <c r="K80" s="38">
        <v>1.921</v>
      </c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  <c r="BH80" s="38"/>
      <c r="BI80" s="38"/>
      <c r="BJ80" s="38"/>
      <c r="BK80" s="38"/>
      <c r="BL80" s="38"/>
      <c r="BM80" s="38"/>
      <c r="BN80" s="38"/>
      <c r="BO80" s="38"/>
      <c r="BP80" s="38"/>
      <c r="BQ80" s="38"/>
      <c r="BR80" s="38"/>
      <c r="BS80" s="38"/>
      <c r="BT80" s="38"/>
      <c r="BU80" s="38"/>
      <c r="BV80" s="38"/>
      <c r="BW80" s="38"/>
      <c r="BX80" s="38"/>
      <c r="BY80" s="38"/>
      <c r="BZ80" s="38"/>
      <c r="CA80" s="38"/>
      <c r="CB80" s="38"/>
      <c r="CC80" s="38"/>
      <c r="CD80" s="38"/>
      <c r="CE80" s="38"/>
      <c r="CF80" s="38"/>
      <c r="CG80" s="38"/>
      <c r="CH80" s="38"/>
      <c r="CI80" s="38"/>
      <c r="CJ80" s="38"/>
      <c r="CK80" s="38"/>
      <c r="CL80" s="38"/>
      <c r="CM80" s="38"/>
      <c r="CN80" s="38"/>
      <c r="CO80" s="38"/>
      <c r="CP80" s="38"/>
      <c r="CQ80" s="38"/>
      <c r="CR80" s="38"/>
      <c r="CS80" s="38"/>
      <c r="CT80" s="38"/>
      <c r="CU80" s="38"/>
    </row>
    <row r="81" spans="2:99" x14ac:dyDescent="0.15">
      <c r="B81" s="39">
        <v>3.1828703703703702E-3</v>
      </c>
      <c r="C81" s="38">
        <v>0</v>
      </c>
      <c r="D81" s="38"/>
      <c r="E81" s="38"/>
      <c r="F81" s="38"/>
      <c r="G81" s="23">
        <f t="shared" si="1"/>
        <v>275</v>
      </c>
      <c r="H81" s="38">
        <v>2.3969999999999998</v>
      </c>
      <c r="I81" s="38">
        <v>2.4319999999999999</v>
      </c>
      <c r="J81" s="38">
        <v>1.865</v>
      </c>
      <c r="K81" s="38">
        <v>1.9359999999999999</v>
      </c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  <c r="BF81" s="38"/>
      <c r="BG81" s="38"/>
      <c r="BH81" s="38"/>
      <c r="BI81" s="38"/>
      <c r="BJ81" s="38"/>
      <c r="BK81" s="38"/>
      <c r="BL81" s="38"/>
      <c r="BM81" s="38"/>
      <c r="BN81" s="38"/>
      <c r="BO81" s="38"/>
      <c r="BP81" s="38"/>
      <c r="BQ81" s="38"/>
      <c r="BR81" s="38"/>
      <c r="BS81" s="38"/>
      <c r="BT81" s="38"/>
      <c r="BU81" s="38"/>
      <c r="BV81" s="38"/>
      <c r="BW81" s="38"/>
      <c r="BX81" s="38"/>
      <c r="BY81" s="38"/>
      <c r="BZ81" s="38"/>
      <c r="CA81" s="38"/>
      <c r="CB81" s="38"/>
      <c r="CC81" s="38"/>
      <c r="CD81" s="38"/>
      <c r="CE81" s="38"/>
      <c r="CF81" s="38"/>
      <c r="CG81" s="38"/>
      <c r="CH81" s="38"/>
      <c r="CI81" s="38"/>
      <c r="CJ81" s="38"/>
      <c r="CK81" s="38"/>
      <c r="CL81" s="38"/>
      <c r="CM81" s="38"/>
      <c r="CN81" s="38"/>
      <c r="CO81" s="38"/>
      <c r="CP81" s="38"/>
      <c r="CQ81" s="38"/>
      <c r="CR81" s="38"/>
      <c r="CS81" s="38"/>
      <c r="CT81" s="38"/>
      <c r="CU81" s="38"/>
    </row>
    <row r="82" spans="2:99" x14ac:dyDescent="0.15">
      <c r="B82" s="39">
        <v>3.2407407407407406E-3</v>
      </c>
      <c r="C82" s="38">
        <v>0</v>
      </c>
      <c r="D82" s="38"/>
      <c r="E82" s="38"/>
      <c r="F82" s="38"/>
      <c r="G82" s="23">
        <f t="shared" si="1"/>
        <v>280</v>
      </c>
      <c r="H82" s="38">
        <v>2.4119999999999999</v>
      </c>
      <c r="I82" s="38">
        <v>2.452</v>
      </c>
      <c r="J82" s="38">
        <v>1.8740000000000001</v>
      </c>
      <c r="K82" s="38">
        <v>1.9430000000000001</v>
      </c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/>
      <c r="BF82" s="38"/>
      <c r="BG82" s="38"/>
      <c r="BH82" s="38"/>
      <c r="BI82" s="38"/>
      <c r="BJ82" s="38"/>
      <c r="BK82" s="38"/>
      <c r="BL82" s="38"/>
      <c r="BM82" s="38"/>
      <c r="BN82" s="38"/>
      <c r="BO82" s="38"/>
      <c r="BP82" s="38"/>
      <c r="BQ82" s="38"/>
      <c r="BR82" s="38"/>
      <c r="BS82" s="38"/>
      <c r="BT82" s="38"/>
      <c r="BU82" s="38"/>
      <c r="BV82" s="38"/>
      <c r="BW82" s="38"/>
      <c r="BX82" s="38"/>
      <c r="BY82" s="38"/>
      <c r="BZ82" s="38"/>
      <c r="CA82" s="38"/>
      <c r="CB82" s="38"/>
      <c r="CC82" s="38"/>
      <c r="CD82" s="38"/>
      <c r="CE82" s="38"/>
      <c r="CF82" s="38"/>
      <c r="CG82" s="38"/>
      <c r="CH82" s="38"/>
      <c r="CI82" s="38"/>
      <c r="CJ82" s="38"/>
      <c r="CK82" s="38"/>
      <c r="CL82" s="38"/>
      <c r="CM82" s="38"/>
      <c r="CN82" s="38"/>
      <c r="CO82" s="38"/>
      <c r="CP82" s="38"/>
      <c r="CQ82" s="38"/>
      <c r="CR82" s="38"/>
      <c r="CS82" s="38"/>
      <c r="CT82" s="38"/>
      <c r="CU82" s="38"/>
    </row>
    <row r="83" spans="2:99" x14ac:dyDescent="0.15">
      <c r="B83" s="39">
        <v>3.2986111111111111E-3</v>
      </c>
      <c r="C83" s="38">
        <v>0</v>
      </c>
      <c r="D83" s="38"/>
      <c r="E83" s="38"/>
      <c r="F83" s="38"/>
      <c r="G83" s="23">
        <f t="shared" si="1"/>
        <v>285</v>
      </c>
      <c r="H83" s="38">
        <v>2.4319999999999999</v>
      </c>
      <c r="I83" s="38">
        <v>2.468</v>
      </c>
      <c r="J83" s="38">
        <v>1.885</v>
      </c>
      <c r="K83" s="38">
        <v>1.958</v>
      </c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/>
      <c r="BF83" s="38"/>
      <c r="BG83" s="38"/>
      <c r="BH83" s="38"/>
      <c r="BI83" s="38"/>
      <c r="BJ83" s="38"/>
      <c r="BK83" s="38"/>
      <c r="BL83" s="38"/>
      <c r="BM83" s="38"/>
      <c r="BN83" s="38"/>
      <c r="BO83" s="38"/>
      <c r="BP83" s="38"/>
      <c r="BQ83" s="38"/>
      <c r="BR83" s="38"/>
      <c r="BS83" s="38"/>
      <c r="BT83" s="38"/>
      <c r="BU83" s="38"/>
      <c r="BV83" s="38"/>
      <c r="BW83" s="38"/>
      <c r="BX83" s="38"/>
      <c r="BY83" s="38"/>
      <c r="BZ83" s="38"/>
      <c r="CA83" s="38"/>
      <c r="CB83" s="38"/>
      <c r="CC83" s="38"/>
      <c r="CD83" s="38"/>
      <c r="CE83" s="38"/>
      <c r="CF83" s="38"/>
      <c r="CG83" s="38"/>
      <c r="CH83" s="38"/>
      <c r="CI83" s="38"/>
      <c r="CJ83" s="38"/>
      <c r="CK83" s="38"/>
      <c r="CL83" s="38"/>
      <c r="CM83" s="38"/>
      <c r="CN83" s="38"/>
      <c r="CO83" s="38"/>
      <c r="CP83" s="38"/>
      <c r="CQ83" s="38"/>
      <c r="CR83" s="38"/>
      <c r="CS83" s="38"/>
      <c r="CT83" s="38"/>
      <c r="CU83" s="38"/>
    </row>
    <row r="84" spans="2:99" x14ac:dyDescent="0.15">
      <c r="B84" s="39">
        <v>3.3564814814814811E-3</v>
      </c>
      <c r="C84" s="38">
        <v>0</v>
      </c>
      <c r="D84" s="38"/>
      <c r="E84" s="38"/>
      <c r="F84" s="38"/>
      <c r="G84" s="23">
        <f t="shared" si="1"/>
        <v>290</v>
      </c>
      <c r="H84" s="38">
        <v>2.4529999999999998</v>
      </c>
      <c r="I84" s="38">
        <v>2.4860000000000002</v>
      </c>
      <c r="J84" s="38">
        <v>1.9039999999999999</v>
      </c>
      <c r="K84" s="38">
        <v>1.9670000000000001</v>
      </c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8"/>
      <c r="AR84" s="38"/>
      <c r="AS84" s="38"/>
      <c r="AT84" s="38"/>
      <c r="AU84" s="38"/>
      <c r="AV84" s="38"/>
      <c r="AW84" s="38"/>
      <c r="AX84" s="38"/>
      <c r="AY84" s="38"/>
      <c r="AZ84" s="38"/>
      <c r="BA84" s="38"/>
      <c r="BB84" s="38"/>
      <c r="BC84" s="38"/>
      <c r="BD84" s="38"/>
      <c r="BE84" s="38"/>
      <c r="BF84" s="38"/>
      <c r="BG84" s="38"/>
      <c r="BH84" s="38"/>
      <c r="BI84" s="38"/>
      <c r="BJ84" s="38"/>
      <c r="BK84" s="38"/>
      <c r="BL84" s="38"/>
      <c r="BM84" s="38"/>
      <c r="BN84" s="38"/>
      <c r="BO84" s="38"/>
      <c r="BP84" s="38"/>
      <c r="BQ84" s="38"/>
      <c r="BR84" s="38"/>
      <c r="BS84" s="38"/>
      <c r="BT84" s="38"/>
      <c r="BU84" s="38"/>
      <c r="BV84" s="38"/>
      <c r="BW84" s="38"/>
      <c r="BX84" s="38"/>
      <c r="BY84" s="38"/>
      <c r="BZ84" s="38"/>
      <c r="CA84" s="38"/>
      <c r="CB84" s="38"/>
      <c r="CC84" s="38"/>
      <c r="CD84" s="38"/>
      <c r="CE84" s="38"/>
      <c r="CF84" s="38"/>
      <c r="CG84" s="38"/>
      <c r="CH84" s="38"/>
      <c r="CI84" s="38"/>
      <c r="CJ84" s="38"/>
      <c r="CK84" s="38"/>
      <c r="CL84" s="38"/>
      <c r="CM84" s="38"/>
      <c r="CN84" s="38"/>
      <c r="CO84" s="38"/>
      <c r="CP84" s="38"/>
      <c r="CQ84" s="38"/>
      <c r="CR84" s="38"/>
      <c r="CS84" s="38"/>
      <c r="CT84" s="38"/>
      <c r="CU84" s="38"/>
    </row>
    <row r="85" spans="2:99" x14ac:dyDescent="0.15">
      <c r="B85" s="39">
        <v>3.414351851851852E-3</v>
      </c>
      <c r="C85" s="38">
        <v>0</v>
      </c>
      <c r="D85" s="38"/>
      <c r="E85" s="38"/>
      <c r="F85" s="38"/>
      <c r="G85" s="23">
        <f t="shared" si="1"/>
        <v>295</v>
      </c>
      <c r="H85" s="38">
        <v>2.4740000000000002</v>
      </c>
      <c r="I85" s="38">
        <v>2.504</v>
      </c>
      <c r="J85" s="38">
        <v>1.9059999999999999</v>
      </c>
      <c r="K85" s="38">
        <v>1.986</v>
      </c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  <c r="AO85" s="38"/>
      <c r="AP85" s="38"/>
      <c r="AQ85" s="38"/>
      <c r="AR85" s="38"/>
      <c r="AS85" s="38"/>
      <c r="AT85" s="38"/>
      <c r="AU85" s="38"/>
      <c r="AV85" s="38"/>
      <c r="AW85" s="38"/>
      <c r="AX85" s="38"/>
      <c r="AY85" s="38"/>
      <c r="AZ85" s="38"/>
      <c r="BA85" s="38"/>
      <c r="BB85" s="38"/>
      <c r="BC85" s="38"/>
      <c r="BD85" s="38"/>
      <c r="BE85" s="38"/>
      <c r="BF85" s="38"/>
      <c r="BG85" s="38"/>
      <c r="BH85" s="38"/>
      <c r="BI85" s="38"/>
      <c r="BJ85" s="38"/>
      <c r="BK85" s="38"/>
      <c r="BL85" s="38"/>
      <c r="BM85" s="38"/>
      <c r="BN85" s="38"/>
      <c r="BO85" s="38"/>
      <c r="BP85" s="38"/>
      <c r="BQ85" s="38"/>
      <c r="BR85" s="38"/>
      <c r="BS85" s="38"/>
      <c r="BT85" s="38"/>
      <c r="BU85" s="38"/>
      <c r="BV85" s="38"/>
      <c r="BW85" s="38"/>
      <c r="BX85" s="38"/>
      <c r="BY85" s="38"/>
      <c r="BZ85" s="38"/>
      <c r="CA85" s="38"/>
      <c r="CB85" s="38"/>
      <c r="CC85" s="38"/>
      <c r="CD85" s="38"/>
      <c r="CE85" s="38"/>
      <c r="CF85" s="38"/>
      <c r="CG85" s="38"/>
      <c r="CH85" s="38"/>
      <c r="CI85" s="38"/>
      <c r="CJ85" s="38"/>
      <c r="CK85" s="38"/>
      <c r="CL85" s="38"/>
      <c r="CM85" s="38"/>
      <c r="CN85" s="38"/>
      <c r="CO85" s="38"/>
      <c r="CP85" s="38"/>
      <c r="CQ85" s="38"/>
      <c r="CR85" s="38"/>
      <c r="CS85" s="38"/>
      <c r="CT85" s="38"/>
      <c r="CU85" s="38"/>
    </row>
    <row r="86" spans="2:99" x14ac:dyDescent="0.15">
      <c r="B86" s="39">
        <v>3.472222222222222E-3</v>
      </c>
      <c r="C86" s="38">
        <v>0</v>
      </c>
      <c r="D86" s="38"/>
      <c r="E86" s="38"/>
      <c r="F86" s="38"/>
      <c r="G86" s="23">
        <f t="shared" si="1"/>
        <v>300</v>
      </c>
      <c r="H86" s="38">
        <v>2.492</v>
      </c>
      <c r="I86" s="38">
        <v>2.5259999999999998</v>
      </c>
      <c r="J86" s="38">
        <v>1.917</v>
      </c>
      <c r="K86" s="38">
        <v>1.9950000000000001</v>
      </c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8"/>
      <c r="AS86" s="38"/>
      <c r="AT86" s="38"/>
      <c r="AU86" s="38"/>
      <c r="AV86" s="38"/>
      <c r="AW86" s="38"/>
      <c r="AX86" s="38"/>
      <c r="AY86" s="38"/>
      <c r="AZ86" s="38"/>
      <c r="BA86" s="38"/>
      <c r="BB86" s="38"/>
      <c r="BC86" s="38"/>
      <c r="BD86" s="38"/>
      <c r="BE86" s="38"/>
      <c r="BF86" s="38"/>
      <c r="BG86" s="38"/>
      <c r="BH86" s="38"/>
      <c r="BI86" s="38"/>
      <c r="BJ86" s="38"/>
      <c r="BK86" s="38"/>
      <c r="BL86" s="38"/>
      <c r="BM86" s="38"/>
      <c r="BN86" s="38"/>
      <c r="BO86" s="38"/>
      <c r="BP86" s="38"/>
      <c r="BQ86" s="38"/>
      <c r="BR86" s="38"/>
      <c r="BS86" s="38"/>
      <c r="BT86" s="38"/>
      <c r="BU86" s="38"/>
      <c r="BV86" s="38"/>
      <c r="BW86" s="38"/>
      <c r="BX86" s="38"/>
      <c r="BY86" s="38"/>
      <c r="BZ86" s="38"/>
      <c r="CA86" s="38"/>
      <c r="CB86" s="38"/>
      <c r="CC86" s="38"/>
      <c r="CD86" s="38"/>
      <c r="CE86" s="38"/>
      <c r="CF86" s="38"/>
      <c r="CG86" s="38"/>
      <c r="CH86" s="38"/>
      <c r="CI86" s="38"/>
      <c r="CJ86" s="38"/>
      <c r="CK86" s="38"/>
      <c r="CL86" s="38"/>
      <c r="CM86" s="38"/>
      <c r="CN86" s="38"/>
      <c r="CO86" s="38"/>
      <c r="CP86" s="38"/>
      <c r="CQ86" s="38"/>
      <c r="CR86" s="38"/>
      <c r="CS86" s="38"/>
      <c r="CT86" s="38"/>
      <c r="CU86" s="38"/>
    </row>
    <row r="87" spans="2:99" x14ac:dyDescent="0.15">
      <c r="B87" s="39">
        <v>3.530092592592592E-3</v>
      </c>
      <c r="C87" s="38">
        <v>0</v>
      </c>
      <c r="D87" s="38"/>
      <c r="E87" s="38"/>
      <c r="F87" s="38"/>
      <c r="G87" s="23">
        <f t="shared" si="1"/>
        <v>305</v>
      </c>
      <c r="H87" s="38">
        <v>2.5150000000000001</v>
      </c>
      <c r="I87" s="38">
        <v>2.5409999999999999</v>
      </c>
      <c r="J87" s="38">
        <v>1.923</v>
      </c>
      <c r="K87" s="38">
        <v>2.0049999999999999</v>
      </c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8"/>
      <c r="AM87" s="38"/>
      <c r="AN87" s="38"/>
      <c r="AO87" s="38"/>
      <c r="AP87" s="38"/>
      <c r="AQ87" s="38"/>
      <c r="AR87" s="38"/>
      <c r="AS87" s="38"/>
      <c r="AT87" s="38"/>
      <c r="AU87" s="38"/>
      <c r="AV87" s="38"/>
      <c r="AW87" s="38"/>
      <c r="AX87" s="38"/>
      <c r="AY87" s="38"/>
      <c r="AZ87" s="38"/>
      <c r="BA87" s="38"/>
      <c r="BB87" s="38"/>
      <c r="BC87" s="38"/>
      <c r="BD87" s="38"/>
      <c r="BE87" s="38"/>
      <c r="BF87" s="38"/>
      <c r="BG87" s="38"/>
      <c r="BH87" s="38"/>
      <c r="BI87" s="38"/>
      <c r="BJ87" s="38"/>
      <c r="BK87" s="38"/>
      <c r="BL87" s="38"/>
      <c r="BM87" s="38"/>
      <c r="BN87" s="38"/>
      <c r="BO87" s="38"/>
      <c r="BP87" s="38"/>
      <c r="BQ87" s="38"/>
      <c r="BR87" s="38"/>
      <c r="BS87" s="38"/>
      <c r="BT87" s="38"/>
      <c r="BU87" s="38"/>
      <c r="BV87" s="38"/>
      <c r="BW87" s="38"/>
      <c r="BX87" s="38"/>
      <c r="BY87" s="38"/>
      <c r="BZ87" s="38"/>
      <c r="CA87" s="38"/>
      <c r="CB87" s="38"/>
      <c r="CC87" s="38"/>
      <c r="CD87" s="38"/>
      <c r="CE87" s="38"/>
      <c r="CF87" s="38"/>
      <c r="CG87" s="38"/>
      <c r="CH87" s="38"/>
      <c r="CI87" s="38"/>
      <c r="CJ87" s="38"/>
      <c r="CK87" s="38"/>
      <c r="CL87" s="38"/>
      <c r="CM87" s="38"/>
      <c r="CN87" s="38"/>
      <c r="CO87" s="38"/>
      <c r="CP87" s="38"/>
      <c r="CQ87" s="38"/>
      <c r="CR87" s="38"/>
      <c r="CS87" s="38"/>
      <c r="CT87" s="38"/>
      <c r="CU87" s="38"/>
    </row>
    <row r="88" spans="2:99" x14ac:dyDescent="0.15">
      <c r="B88" s="39">
        <v>3.5879629629629629E-3</v>
      </c>
      <c r="C88" s="38">
        <v>0</v>
      </c>
      <c r="D88" s="38"/>
      <c r="E88" s="38"/>
      <c r="F88" s="38"/>
      <c r="G88" s="23">
        <f t="shared" si="1"/>
        <v>310</v>
      </c>
      <c r="H88" s="38">
        <v>2.536</v>
      </c>
      <c r="I88" s="38">
        <v>2.5630000000000002</v>
      </c>
      <c r="J88" s="38">
        <v>1.9350000000000001</v>
      </c>
      <c r="K88" s="38">
        <v>2.0179999999999998</v>
      </c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8"/>
      <c r="AS88" s="38"/>
      <c r="AT88" s="38"/>
      <c r="AU88" s="38"/>
      <c r="AV88" s="38"/>
      <c r="AW88" s="38"/>
      <c r="AX88" s="38"/>
      <c r="AY88" s="38"/>
      <c r="AZ88" s="38"/>
      <c r="BA88" s="38"/>
      <c r="BB88" s="38"/>
      <c r="BC88" s="38"/>
      <c r="BD88" s="38"/>
      <c r="BE88" s="38"/>
      <c r="BF88" s="38"/>
      <c r="BG88" s="38"/>
      <c r="BH88" s="38"/>
      <c r="BI88" s="38"/>
      <c r="BJ88" s="38"/>
      <c r="BK88" s="38"/>
      <c r="BL88" s="38"/>
      <c r="BM88" s="38"/>
      <c r="BN88" s="38"/>
      <c r="BO88" s="38"/>
      <c r="BP88" s="38"/>
      <c r="BQ88" s="38"/>
      <c r="BR88" s="38"/>
      <c r="BS88" s="38"/>
      <c r="BT88" s="38"/>
      <c r="BU88" s="38"/>
      <c r="BV88" s="38"/>
      <c r="BW88" s="38"/>
      <c r="BX88" s="38"/>
      <c r="BY88" s="38"/>
      <c r="BZ88" s="38"/>
      <c r="CA88" s="38"/>
      <c r="CB88" s="38"/>
      <c r="CC88" s="38"/>
      <c r="CD88" s="38"/>
      <c r="CE88" s="38"/>
      <c r="CF88" s="38"/>
      <c r="CG88" s="38"/>
      <c r="CH88" s="38"/>
      <c r="CI88" s="38"/>
      <c r="CJ88" s="38"/>
      <c r="CK88" s="38"/>
      <c r="CL88" s="38"/>
      <c r="CM88" s="38"/>
      <c r="CN88" s="38"/>
      <c r="CO88" s="38"/>
      <c r="CP88" s="38"/>
      <c r="CQ88" s="38"/>
      <c r="CR88" s="38"/>
      <c r="CS88" s="38"/>
      <c r="CT88" s="38"/>
      <c r="CU88" s="38"/>
    </row>
    <row r="89" spans="2:99" x14ac:dyDescent="0.15">
      <c r="B89" s="39">
        <v>3.645833333333333E-3</v>
      </c>
      <c r="C89" s="38">
        <v>0</v>
      </c>
      <c r="D89" s="38"/>
      <c r="E89" s="38"/>
      <c r="F89" s="38"/>
      <c r="G89" s="23">
        <f t="shared" si="1"/>
        <v>315</v>
      </c>
      <c r="H89" s="38">
        <v>2.548</v>
      </c>
      <c r="I89" s="38">
        <v>2.5790000000000002</v>
      </c>
      <c r="J89" s="38">
        <v>1.946</v>
      </c>
      <c r="K89" s="38">
        <v>2.0249999999999999</v>
      </c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8"/>
      <c r="AM89" s="38"/>
      <c r="AN89" s="38"/>
      <c r="AO89" s="38"/>
      <c r="AP89" s="38"/>
      <c r="AQ89" s="38"/>
      <c r="AR89" s="38"/>
      <c r="AS89" s="38"/>
      <c r="AT89" s="38"/>
      <c r="AU89" s="38"/>
      <c r="AV89" s="38"/>
      <c r="AW89" s="38"/>
      <c r="AX89" s="38"/>
      <c r="AY89" s="38"/>
      <c r="AZ89" s="38"/>
      <c r="BA89" s="38"/>
      <c r="BB89" s="38"/>
      <c r="BC89" s="38"/>
      <c r="BD89" s="38"/>
      <c r="BE89" s="38"/>
      <c r="BF89" s="38"/>
      <c r="BG89" s="38"/>
      <c r="BH89" s="38"/>
      <c r="BI89" s="38"/>
      <c r="BJ89" s="38"/>
      <c r="BK89" s="38"/>
      <c r="BL89" s="38"/>
      <c r="BM89" s="38"/>
      <c r="BN89" s="38"/>
      <c r="BO89" s="38"/>
      <c r="BP89" s="38"/>
      <c r="BQ89" s="38"/>
      <c r="BR89" s="38"/>
      <c r="BS89" s="38"/>
      <c r="BT89" s="38"/>
      <c r="BU89" s="38"/>
      <c r="BV89" s="38"/>
      <c r="BW89" s="38"/>
      <c r="BX89" s="38"/>
      <c r="BY89" s="38"/>
      <c r="BZ89" s="38"/>
      <c r="CA89" s="38"/>
      <c r="CB89" s="38"/>
      <c r="CC89" s="38"/>
      <c r="CD89" s="38"/>
      <c r="CE89" s="38"/>
      <c r="CF89" s="38"/>
      <c r="CG89" s="38"/>
      <c r="CH89" s="38"/>
      <c r="CI89" s="38"/>
      <c r="CJ89" s="38"/>
      <c r="CK89" s="38"/>
      <c r="CL89" s="38"/>
      <c r="CM89" s="38"/>
      <c r="CN89" s="38"/>
      <c r="CO89" s="38"/>
      <c r="CP89" s="38"/>
      <c r="CQ89" s="38"/>
      <c r="CR89" s="38"/>
      <c r="CS89" s="38"/>
      <c r="CT89" s="38"/>
      <c r="CU89" s="38"/>
    </row>
    <row r="90" spans="2:99" x14ac:dyDescent="0.15">
      <c r="B90" s="39">
        <v>3.7037037037037034E-3</v>
      </c>
      <c r="C90" s="38">
        <v>0</v>
      </c>
      <c r="D90" s="38"/>
      <c r="E90" s="38"/>
      <c r="F90" s="38"/>
      <c r="G90" s="23">
        <f t="shared" si="1"/>
        <v>320</v>
      </c>
      <c r="H90" s="38">
        <v>2.5790000000000002</v>
      </c>
      <c r="I90" s="38">
        <v>2.6110000000000002</v>
      </c>
      <c r="J90" s="38">
        <v>1.9550000000000001</v>
      </c>
      <c r="K90" s="38">
        <v>2.04</v>
      </c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38"/>
      <c r="AN90" s="38"/>
      <c r="AO90" s="38"/>
      <c r="AP90" s="38"/>
      <c r="AQ90" s="38"/>
      <c r="AR90" s="38"/>
      <c r="AS90" s="38"/>
      <c r="AT90" s="38"/>
      <c r="AU90" s="38"/>
      <c r="AV90" s="38"/>
      <c r="AW90" s="38"/>
      <c r="AX90" s="38"/>
      <c r="AY90" s="38"/>
      <c r="AZ90" s="38"/>
      <c r="BA90" s="38"/>
      <c r="BB90" s="38"/>
      <c r="BC90" s="38"/>
      <c r="BD90" s="38"/>
      <c r="BE90" s="38"/>
      <c r="BF90" s="38"/>
      <c r="BG90" s="38"/>
      <c r="BH90" s="38"/>
      <c r="BI90" s="38"/>
      <c r="BJ90" s="38"/>
      <c r="BK90" s="38"/>
      <c r="BL90" s="38"/>
      <c r="BM90" s="38"/>
      <c r="BN90" s="38"/>
      <c r="BO90" s="38"/>
      <c r="BP90" s="38"/>
      <c r="BQ90" s="38"/>
      <c r="BR90" s="38"/>
      <c r="BS90" s="38"/>
      <c r="BT90" s="38"/>
      <c r="BU90" s="38"/>
      <c r="BV90" s="38"/>
      <c r="BW90" s="38"/>
      <c r="BX90" s="38"/>
      <c r="BY90" s="38"/>
      <c r="BZ90" s="38"/>
      <c r="CA90" s="38"/>
      <c r="CB90" s="38"/>
      <c r="CC90" s="38"/>
      <c r="CD90" s="38"/>
      <c r="CE90" s="38"/>
      <c r="CF90" s="38"/>
      <c r="CG90" s="38"/>
      <c r="CH90" s="38"/>
      <c r="CI90" s="38"/>
      <c r="CJ90" s="38"/>
      <c r="CK90" s="38"/>
      <c r="CL90" s="38"/>
      <c r="CM90" s="38"/>
      <c r="CN90" s="38"/>
      <c r="CO90" s="38"/>
      <c r="CP90" s="38"/>
      <c r="CQ90" s="38"/>
      <c r="CR90" s="38"/>
      <c r="CS90" s="38"/>
      <c r="CT90" s="38"/>
      <c r="CU90" s="38"/>
    </row>
    <row r="91" spans="2:99" x14ac:dyDescent="0.15">
      <c r="B91" s="39">
        <v>3.7615740740740739E-3</v>
      </c>
      <c r="C91" s="38">
        <v>0</v>
      </c>
      <c r="D91" s="38"/>
      <c r="E91" s="38"/>
      <c r="F91" s="38"/>
      <c r="G91" s="23">
        <f t="shared" ref="G91:G122" si="2">G90+5</f>
        <v>325</v>
      </c>
      <c r="H91" s="38">
        <v>2.593</v>
      </c>
      <c r="I91" s="38">
        <v>2.621</v>
      </c>
      <c r="J91" s="38">
        <v>1.9650000000000001</v>
      </c>
      <c r="K91" s="38">
        <v>2.0550000000000002</v>
      </c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8"/>
      <c r="AS91" s="38"/>
      <c r="AT91" s="38"/>
      <c r="AU91" s="38"/>
      <c r="AV91" s="38"/>
      <c r="AW91" s="38"/>
      <c r="AX91" s="38"/>
      <c r="AY91" s="38"/>
      <c r="AZ91" s="38"/>
      <c r="BA91" s="38"/>
      <c r="BB91" s="38"/>
      <c r="BC91" s="38"/>
      <c r="BD91" s="38"/>
      <c r="BE91" s="38"/>
      <c r="BF91" s="38"/>
      <c r="BG91" s="38"/>
      <c r="BH91" s="38"/>
      <c r="BI91" s="38"/>
      <c r="BJ91" s="38"/>
      <c r="BK91" s="38"/>
      <c r="BL91" s="38"/>
      <c r="BM91" s="38"/>
      <c r="BN91" s="38"/>
      <c r="BO91" s="38"/>
      <c r="BP91" s="38"/>
      <c r="BQ91" s="38"/>
      <c r="BR91" s="38"/>
      <c r="BS91" s="38"/>
      <c r="BT91" s="38"/>
      <c r="BU91" s="38"/>
      <c r="BV91" s="38"/>
      <c r="BW91" s="38"/>
      <c r="BX91" s="38"/>
      <c r="BY91" s="38"/>
      <c r="BZ91" s="38"/>
      <c r="CA91" s="38"/>
      <c r="CB91" s="38"/>
      <c r="CC91" s="38"/>
      <c r="CD91" s="38"/>
      <c r="CE91" s="38"/>
      <c r="CF91" s="38"/>
      <c r="CG91" s="38"/>
      <c r="CH91" s="38"/>
      <c r="CI91" s="38"/>
      <c r="CJ91" s="38"/>
      <c r="CK91" s="38"/>
      <c r="CL91" s="38"/>
      <c r="CM91" s="38"/>
      <c r="CN91" s="38"/>
      <c r="CO91" s="38"/>
      <c r="CP91" s="38"/>
      <c r="CQ91" s="38"/>
      <c r="CR91" s="38"/>
      <c r="CS91" s="38"/>
      <c r="CT91" s="38"/>
      <c r="CU91" s="38"/>
    </row>
    <row r="92" spans="2:99" x14ac:dyDescent="0.15">
      <c r="B92" s="39">
        <v>3.8194444444444443E-3</v>
      </c>
      <c r="C92" s="38">
        <v>0</v>
      </c>
      <c r="D92" s="38"/>
      <c r="E92" s="38"/>
      <c r="F92" s="38"/>
      <c r="G92" s="23">
        <f t="shared" si="2"/>
        <v>330</v>
      </c>
      <c r="H92" s="38">
        <v>2.6040000000000001</v>
      </c>
      <c r="I92" s="38">
        <v>2.6339999999999999</v>
      </c>
      <c r="J92" s="38">
        <v>1.9790000000000001</v>
      </c>
      <c r="K92" s="38">
        <v>2.0640000000000001</v>
      </c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8"/>
      <c r="AM92" s="38"/>
      <c r="AN92" s="38"/>
      <c r="AO92" s="38"/>
      <c r="AP92" s="38"/>
      <c r="AQ92" s="38"/>
      <c r="AR92" s="38"/>
      <c r="AS92" s="38"/>
      <c r="AT92" s="38"/>
      <c r="AU92" s="38"/>
      <c r="AV92" s="38"/>
      <c r="AW92" s="38"/>
      <c r="AX92" s="38"/>
      <c r="AY92" s="38"/>
      <c r="AZ92" s="38"/>
      <c r="BA92" s="38"/>
      <c r="BB92" s="38"/>
      <c r="BC92" s="38"/>
      <c r="BD92" s="38"/>
      <c r="BE92" s="38"/>
      <c r="BF92" s="38"/>
      <c r="BG92" s="38"/>
      <c r="BH92" s="38"/>
      <c r="BI92" s="38"/>
      <c r="BJ92" s="38"/>
      <c r="BK92" s="38"/>
      <c r="BL92" s="38"/>
      <c r="BM92" s="38"/>
      <c r="BN92" s="38"/>
      <c r="BO92" s="38"/>
      <c r="BP92" s="38"/>
      <c r="BQ92" s="38"/>
      <c r="BR92" s="38"/>
      <c r="BS92" s="38"/>
      <c r="BT92" s="38"/>
      <c r="BU92" s="38"/>
      <c r="BV92" s="38"/>
      <c r="BW92" s="38"/>
      <c r="BX92" s="38"/>
      <c r="BY92" s="38"/>
      <c r="BZ92" s="38"/>
      <c r="CA92" s="38"/>
      <c r="CB92" s="38"/>
      <c r="CC92" s="38"/>
      <c r="CD92" s="38"/>
      <c r="CE92" s="38"/>
      <c r="CF92" s="38"/>
      <c r="CG92" s="38"/>
      <c r="CH92" s="38"/>
      <c r="CI92" s="38"/>
      <c r="CJ92" s="38"/>
      <c r="CK92" s="38"/>
      <c r="CL92" s="38"/>
      <c r="CM92" s="38"/>
      <c r="CN92" s="38"/>
      <c r="CO92" s="38"/>
      <c r="CP92" s="38"/>
      <c r="CQ92" s="38"/>
      <c r="CR92" s="38"/>
      <c r="CS92" s="38"/>
      <c r="CT92" s="38"/>
      <c r="CU92" s="38"/>
    </row>
    <row r="93" spans="2:99" x14ac:dyDescent="0.15">
      <c r="B93" s="39">
        <v>3.8773148148148143E-3</v>
      </c>
      <c r="C93" s="38">
        <v>0</v>
      </c>
      <c r="D93" s="38"/>
      <c r="E93" s="38"/>
      <c r="F93" s="38"/>
      <c r="G93" s="23">
        <f t="shared" si="2"/>
        <v>335</v>
      </c>
      <c r="H93" s="38">
        <v>2.6259999999999999</v>
      </c>
      <c r="I93" s="38">
        <v>2.6589999999999998</v>
      </c>
      <c r="J93" s="38">
        <v>1.9870000000000001</v>
      </c>
      <c r="K93" s="38">
        <v>2.0739999999999998</v>
      </c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8"/>
      <c r="BE93" s="38"/>
      <c r="BF93" s="38"/>
      <c r="BG93" s="38"/>
      <c r="BH93" s="38"/>
      <c r="BI93" s="38"/>
      <c r="BJ93" s="38"/>
      <c r="BK93" s="38"/>
      <c r="BL93" s="38"/>
      <c r="BM93" s="38"/>
      <c r="BN93" s="38"/>
      <c r="BO93" s="38"/>
      <c r="BP93" s="38"/>
      <c r="BQ93" s="38"/>
      <c r="BR93" s="38"/>
      <c r="BS93" s="38"/>
      <c r="BT93" s="38"/>
      <c r="BU93" s="38"/>
      <c r="BV93" s="38"/>
      <c r="BW93" s="38"/>
      <c r="BX93" s="38"/>
      <c r="BY93" s="38"/>
      <c r="BZ93" s="38"/>
      <c r="CA93" s="38"/>
      <c r="CB93" s="38"/>
      <c r="CC93" s="38"/>
      <c r="CD93" s="38"/>
      <c r="CE93" s="38"/>
      <c r="CF93" s="38"/>
      <c r="CG93" s="38"/>
      <c r="CH93" s="38"/>
      <c r="CI93" s="38"/>
      <c r="CJ93" s="38"/>
      <c r="CK93" s="38"/>
      <c r="CL93" s="38"/>
      <c r="CM93" s="38"/>
      <c r="CN93" s="38"/>
      <c r="CO93" s="38"/>
      <c r="CP93" s="38"/>
      <c r="CQ93" s="38"/>
      <c r="CR93" s="38"/>
      <c r="CS93" s="38"/>
      <c r="CT93" s="38"/>
      <c r="CU93" s="38"/>
    </row>
    <row r="94" spans="2:99" x14ac:dyDescent="0.15">
      <c r="B94" s="39">
        <v>3.9351851851851857E-3</v>
      </c>
      <c r="C94" s="38">
        <v>0</v>
      </c>
      <c r="D94" s="38"/>
      <c r="E94" s="38"/>
      <c r="F94" s="38"/>
      <c r="G94" s="23">
        <f t="shared" si="2"/>
        <v>340</v>
      </c>
      <c r="H94" s="38">
        <v>2.6419999999999999</v>
      </c>
      <c r="I94" s="38">
        <v>2.67</v>
      </c>
      <c r="J94" s="38">
        <v>1.994</v>
      </c>
      <c r="K94" s="38">
        <v>2.0870000000000002</v>
      </c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38"/>
      <c r="AM94" s="38"/>
      <c r="AN94" s="38"/>
      <c r="AO94" s="38"/>
      <c r="AP94" s="38"/>
      <c r="AQ94" s="38"/>
      <c r="AR94" s="38"/>
      <c r="AS94" s="38"/>
      <c r="AT94" s="38"/>
      <c r="AU94" s="38"/>
      <c r="AV94" s="38"/>
      <c r="AW94" s="38"/>
      <c r="AX94" s="38"/>
      <c r="AY94" s="38"/>
      <c r="AZ94" s="38"/>
      <c r="BA94" s="38"/>
      <c r="BB94" s="38"/>
      <c r="BC94" s="38"/>
      <c r="BD94" s="38"/>
      <c r="BE94" s="38"/>
      <c r="BF94" s="38"/>
      <c r="BG94" s="38"/>
      <c r="BH94" s="38"/>
      <c r="BI94" s="38"/>
      <c r="BJ94" s="38"/>
      <c r="BK94" s="38"/>
      <c r="BL94" s="38"/>
      <c r="BM94" s="38"/>
      <c r="BN94" s="38"/>
      <c r="BO94" s="38"/>
      <c r="BP94" s="38"/>
      <c r="BQ94" s="38"/>
      <c r="BR94" s="38"/>
      <c r="BS94" s="38"/>
      <c r="BT94" s="38"/>
      <c r="BU94" s="38"/>
      <c r="BV94" s="38"/>
      <c r="BW94" s="38"/>
      <c r="BX94" s="38"/>
      <c r="BY94" s="38"/>
      <c r="BZ94" s="38"/>
      <c r="CA94" s="38"/>
      <c r="CB94" s="38"/>
      <c r="CC94" s="38"/>
      <c r="CD94" s="38"/>
      <c r="CE94" s="38"/>
      <c r="CF94" s="38"/>
      <c r="CG94" s="38"/>
      <c r="CH94" s="38"/>
      <c r="CI94" s="38"/>
      <c r="CJ94" s="38"/>
      <c r="CK94" s="38"/>
      <c r="CL94" s="38"/>
      <c r="CM94" s="38"/>
      <c r="CN94" s="38"/>
      <c r="CO94" s="38"/>
      <c r="CP94" s="38"/>
      <c r="CQ94" s="38"/>
      <c r="CR94" s="38"/>
      <c r="CS94" s="38"/>
      <c r="CT94" s="38"/>
      <c r="CU94" s="38"/>
    </row>
    <row r="95" spans="2:99" x14ac:dyDescent="0.15">
      <c r="B95" s="39">
        <v>3.9930555555555561E-3</v>
      </c>
      <c r="C95" s="38">
        <v>0</v>
      </c>
      <c r="D95" s="38"/>
      <c r="E95" s="38"/>
      <c r="F95" s="38"/>
      <c r="G95" s="23">
        <f t="shared" si="2"/>
        <v>345</v>
      </c>
      <c r="H95" s="38">
        <v>2.6619999999999999</v>
      </c>
      <c r="I95" s="38">
        <v>2.6829999999999998</v>
      </c>
      <c r="J95" s="38">
        <v>2.004</v>
      </c>
      <c r="K95" s="38">
        <v>2.0920000000000001</v>
      </c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8"/>
      <c r="AR95" s="38"/>
      <c r="AS95" s="38"/>
      <c r="AT95" s="38"/>
      <c r="AU95" s="38"/>
      <c r="AV95" s="38"/>
      <c r="AW95" s="38"/>
      <c r="AX95" s="38"/>
      <c r="AY95" s="38"/>
      <c r="AZ95" s="38"/>
      <c r="BA95" s="38"/>
      <c r="BB95" s="38"/>
      <c r="BC95" s="38"/>
      <c r="BD95" s="38"/>
      <c r="BE95" s="38"/>
      <c r="BF95" s="38"/>
      <c r="BG95" s="38"/>
      <c r="BH95" s="38"/>
      <c r="BI95" s="38"/>
      <c r="BJ95" s="38"/>
      <c r="BK95" s="38"/>
      <c r="BL95" s="38"/>
      <c r="BM95" s="38"/>
      <c r="BN95" s="38"/>
      <c r="BO95" s="38"/>
      <c r="BP95" s="38"/>
      <c r="BQ95" s="38"/>
      <c r="BR95" s="38"/>
      <c r="BS95" s="38"/>
      <c r="BT95" s="38"/>
      <c r="BU95" s="38"/>
      <c r="BV95" s="38"/>
      <c r="BW95" s="38"/>
      <c r="BX95" s="38"/>
      <c r="BY95" s="38"/>
      <c r="BZ95" s="38"/>
      <c r="CA95" s="38"/>
      <c r="CB95" s="38"/>
      <c r="CC95" s="38"/>
      <c r="CD95" s="38"/>
      <c r="CE95" s="38"/>
      <c r="CF95" s="38"/>
      <c r="CG95" s="38"/>
      <c r="CH95" s="38"/>
      <c r="CI95" s="38"/>
      <c r="CJ95" s="38"/>
      <c r="CK95" s="38"/>
      <c r="CL95" s="38"/>
      <c r="CM95" s="38"/>
      <c r="CN95" s="38"/>
      <c r="CO95" s="38"/>
      <c r="CP95" s="38"/>
      <c r="CQ95" s="38"/>
      <c r="CR95" s="38"/>
      <c r="CS95" s="38"/>
      <c r="CT95" s="38"/>
      <c r="CU95" s="38"/>
    </row>
    <row r="96" spans="2:99" x14ac:dyDescent="0.15">
      <c r="B96" s="39">
        <v>4.0509259259259257E-3</v>
      </c>
      <c r="C96" s="38">
        <v>0</v>
      </c>
      <c r="D96" s="38"/>
      <c r="E96" s="38"/>
      <c r="F96" s="38"/>
      <c r="G96" s="23">
        <f t="shared" si="2"/>
        <v>350</v>
      </c>
      <c r="H96" s="38">
        <v>2.6779999999999999</v>
      </c>
      <c r="I96" s="38">
        <v>2.7069999999999999</v>
      </c>
      <c r="J96" s="38">
        <v>2.016</v>
      </c>
      <c r="K96" s="38">
        <v>2.1070000000000002</v>
      </c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8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  <c r="BF96" s="38"/>
      <c r="BG96" s="38"/>
      <c r="BH96" s="38"/>
      <c r="BI96" s="38"/>
      <c r="BJ96" s="38"/>
      <c r="BK96" s="38"/>
      <c r="BL96" s="38"/>
      <c r="BM96" s="38"/>
      <c r="BN96" s="38"/>
      <c r="BO96" s="38"/>
      <c r="BP96" s="38"/>
      <c r="BQ96" s="38"/>
      <c r="BR96" s="38"/>
      <c r="BS96" s="38"/>
      <c r="BT96" s="38"/>
      <c r="BU96" s="38"/>
      <c r="BV96" s="38"/>
      <c r="BW96" s="38"/>
      <c r="BX96" s="38"/>
      <c r="BY96" s="38"/>
      <c r="BZ96" s="38"/>
      <c r="CA96" s="38"/>
      <c r="CB96" s="38"/>
      <c r="CC96" s="38"/>
      <c r="CD96" s="38"/>
      <c r="CE96" s="38"/>
      <c r="CF96" s="38"/>
      <c r="CG96" s="38"/>
      <c r="CH96" s="38"/>
      <c r="CI96" s="38"/>
      <c r="CJ96" s="38"/>
      <c r="CK96" s="38"/>
      <c r="CL96" s="38"/>
      <c r="CM96" s="38"/>
      <c r="CN96" s="38"/>
      <c r="CO96" s="38"/>
      <c r="CP96" s="38"/>
      <c r="CQ96" s="38"/>
      <c r="CR96" s="38"/>
      <c r="CS96" s="38"/>
      <c r="CT96" s="38"/>
      <c r="CU96" s="38"/>
    </row>
    <row r="97" spans="2:99" x14ac:dyDescent="0.15">
      <c r="B97" s="39">
        <v>4.108796296296297E-3</v>
      </c>
      <c r="C97" s="38">
        <v>0</v>
      </c>
      <c r="D97" s="38"/>
      <c r="E97" s="38"/>
      <c r="F97" s="38"/>
      <c r="G97" s="23">
        <f t="shared" si="2"/>
        <v>355</v>
      </c>
      <c r="H97" s="38">
        <v>2.698</v>
      </c>
      <c r="I97" s="38">
        <v>2.726</v>
      </c>
      <c r="J97" s="38">
        <v>2.0249999999999999</v>
      </c>
      <c r="K97" s="38">
        <v>2.1179999999999999</v>
      </c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8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  <c r="BF97" s="38"/>
      <c r="BG97" s="38"/>
      <c r="BH97" s="38"/>
      <c r="BI97" s="38"/>
      <c r="BJ97" s="38"/>
      <c r="BK97" s="38"/>
      <c r="BL97" s="38"/>
      <c r="BM97" s="38"/>
      <c r="BN97" s="38"/>
      <c r="BO97" s="38"/>
      <c r="BP97" s="38"/>
      <c r="BQ97" s="38"/>
      <c r="BR97" s="38"/>
      <c r="BS97" s="38"/>
      <c r="BT97" s="38"/>
      <c r="BU97" s="38"/>
      <c r="BV97" s="38"/>
      <c r="BW97" s="38"/>
      <c r="BX97" s="38"/>
      <c r="BY97" s="38"/>
      <c r="BZ97" s="38"/>
      <c r="CA97" s="38"/>
      <c r="CB97" s="38"/>
      <c r="CC97" s="38"/>
      <c r="CD97" s="38"/>
      <c r="CE97" s="38"/>
      <c r="CF97" s="38"/>
      <c r="CG97" s="38"/>
      <c r="CH97" s="38"/>
      <c r="CI97" s="38"/>
      <c r="CJ97" s="38"/>
      <c r="CK97" s="38"/>
      <c r="CL97" s="38"/>
      <c r="CM97" s="38"/>
      <c r="CN97" s="38"/>
      <c r="CO97" s="38"/>
      <c r="CP97" s="38"/>
      <c r="CQ97" s="38"/>
      <c r="CR97" s="38"/>
      <c r="CS97" s="38"/>
      <c r="CT97" s="38"/>
      <c r="CU97" s="38"/>
    </row>
    <row r="98" spans="2:99" x14ac:dyDescent="0.15">
      <c r="B98" s="39">
        <v>4.1666666666666666E-3</v>
      </c>
      <c r="C98" s="38">
        <v>0</v>
      </c>
      <c r="D98" s="38"/>
      <c r="E98" s="38"/>
      <c r="F98" s="38"/>
      <c r="G98" s="23">
        <f t="shared" si="2"/>
        <v>360</v>
      </c>
      <c r="H98" s="38">
        <v>2.7189999999999999</v>
      </c>
      <c r="I98" s="38">
        <v>2.754</v>
      </c>
      <c r="J98" s="38">
        <v>2.0379999999999998</v>
      </c>
      <c r="K98" s="38">
        <v>2.1280000000000001</v>
      </c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8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  <c r="BF98" s="38"/>
      <c r="BG98" s="38"/>
      <c r="BH98" s="38"/>
      <c r="BI98" s="38"/>
      <c r="BJ98" s="38"/>
      <c r="BK98" s="38"/>
      <c r="BL98" s="38"/>
      <c r="BM98" s="38"/>
      <c r="BN98" s="38"/>
      <c r="BO98" s="38"/>
      <c r="BP98" s="38"/>
      <c r="BQ98" s="38"/>
      <c r="BR98" s="38"/>
      <c r="BS98" s="38"/>
      <c r="BT98" s="38"/>
      <c r="BU98" s="38"/>
      <c r="BV98" s="38"/>
      <c r="BW98" s="38"/>
      <c r="BX98" s="38"/>
      <c r="BY98" s="38"/>
      <c r="BZ98" s="38"/>
      <c r="CA98" s="38"/>
      <c r="CB98" s="38"/>
      <c r="CC98" s="38"/>
      <c r="CD98" s="38"/>
      <c r="CE98" s="38"/>
      <c r="CF98" s="38"/>
      <c r="CG98" s="38"/>
      <c r="CH98" s="38"/>
      <c r="CI98" s="38"/>
      <c r="CJ98" s="38"/>
      <c r="CK98" s="38"/>
      <c r="CL98" s="38"/>
      <c r="CM98" s="38"/>
      <c r="CN98" s="38"/>
      <c r="CO98" s="38"/>
      <c r="CP98" s="38"/>
      <c r="CQ98" s="38"/>
      <c r="CR98" s="38"/>
      <c r="CS98" s="38"/>
      <c r="CT98" s="38"/>
      <c r="CU98" s="38"/>
    </row>
    <row r="99" spans="2:99" x14ac:dyDescent="0.15">
      <c r="B99" s="39">
        <v>4.2245370370370371E-3</v>
      </c>
      <c r="C99" s="38">
        <v>0</v>
      </c>
      <c r="D99" s="38"/>
      <c r="E99" s="38"/>
      <c r="F99" s="38"/>
      <c r="G99" s="23">
        <f t="shared" si="2"/>
        <v>365</v>
      </c>
      <c r="H99" s="38">
        <v>2.73</v>
      </c>
      <c r="I99" s="38">
        <v>2.7559999999999998</v>
      </c>
      <c r="J99" s="38">
        <v>2.0449999999999999</v>
      </c>
      <c r="K99" s="38">
        <v>2.141</v>
      </c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38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  <c r="BF99" s="38"/>
      <c r="BG99" s="38"/>
      <c r="BH99" s="38"/>
      <c r="BI99" s="38"/>
      <c r="BJ99" s="38"/>
      <c r="BK99" s="38"/>
      <c r="BL99" s="38"/>
      <c r="BM99" s="38"/>
      <c r="BN99" s="38"/>
      <c r="BO99" s="38"/>
      <c r="BP99" s="38"/>
      <c r="BQ99" s="38"/>
      <c r="BR99" s="38"/>
      <c r="BS99" s="38"/>
      <c r="BT99" s="38"/>
      <c r="BU99" s="38"/>
      <c r="BV99" s="38"/>
      <c r="BW99" s="38"/>
      <c r="BX99" s="38"/>
      <c r="BY99" s="38"/>
      <c r="BZ99" s="38"/>
      <c r="CA99" s="38"/>
      <c r="CB99" s="38"/>
      <c r="CC99" s="38"/>
      <c r="CD99" s="38"/>
      <c r="CE99" s="38"/>
      <c r="CF99" s="38"/>
      <c r="CG99" s="38"/>
      <c r="CH99" s="38"/>
      <c r="CI99" s="38"/>
      <c r="CJ99" s="38"/>
      <c r="CK99" s="38"/>
      <c r="CL99" s="38"/>
      <c r="CM99" s="38"/>
      <c r="CN99" s="38"/>
      <c r="CO99" s="38"/>
      <c r="CP99" s="38"/>
      <c r="CQ99" s="38"/>
      <c r="CR99" s="38"/>
      <c r="CS99" s="38"/>
      <c r="CT99" s="38"/>
      <c r="CU99" s="38"/>
    </row>
    <row r="100" spans="2:99" x14ac:dyDescent="0.15">
      <c r="B100" s="39">
        <v>4.2824074074074075E-3</v>
      </c>
      <c r="C100" s="38">
        <v>0</v>
      </c>
      <c r="D100" s="38"/>
      <c r="E100" s="38"/>
      <c r="F100" s="38"/>
      <c r="G100" s="23">
        <f t="shared" si="2"/>
        <v>370</v>
      </c>
      <c r="H100" s="38">
        <v>2.7509999999999999</v>
      </c>
      <c r="I100" s="38">
        <v>2.7770000000000001</v>
      </c>
      <c r="J100" s="38">
        <v>2.056</v>
      </c>
      <c r="K100" s="38">
        <v>2.1469999999999998</v>
      </c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8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  <c r="BH100" s="38"/>
      <c r="BI100" s="38"/>
      <c r="BJ100" s="38"/>
      <c r="BK100" s="38"/>
      <c r="BL100" s="38"/>
      <c r="BM100" s="38"/>
      <c r="BN100" s="38"/>
      <c r="BO100" s="38"/>
      <c r="BP100" s="38"/>
      <c r="BQ100" s="38"/>
      <c r="BR100" s="38"/>
      <c r="BS100" s="38"/>
      <c r="BT100" s="38"/>
      <c r="BU100" s="38"/>
      <c r="BV100" s="38"/>
      <c r="BW100" s="38"/>
      <c r="BX100" s="38"/>
      <c r="BY100" s="38"/>
      <c r="BZ100" s="38"/>
      <c r="CA100" s="38"/>
      <c r="CB100" s="38"/>
      <c r="CC100" s="38"/>
      <c r="CD100" s="38"/>
      <c r="CE100" s="38"/>
      <c r="CF100" s="38"/>
      <c r="CG100" s="38"/>
      <c r="CH100" s="38"/>
      <c r="CI100" s="38"/>
      <c r="CJ100" s="38"/>
      <c r="CK100" s="38"/>
      <c r="CL100" s="38"/>
      <c r="CM100" s="38"/>
      <c r="CN100" s="38"/>
      <c r="CO100" s="38"/>
      <c r="CP100" s="38"/>
      <c r="CQ100" s="38"/>
      <c r="CR100" s="38"/>
      <c r="CS100" s="38"/>
      <c r="CT100" s="38"/>
      <c r="CU100" s="38"/>
    </row>
    <row r="101" spans="2:99" x14ac:dyDescent="0.15">
      <c r="B101" s="39">
        <v>4.340277777777778E-3</v>
      </c>
      <c r="C101" s="38">
        <v>0</v>
      </c>
      <c r="D101" s="38"/>
      <c r="E101" s="38"/>
      <c r="F101" s="38"/>
      <c r="G101" s="23">
        <f t="shared" si="2"/>
        <v>375</v>
      </c>
      <c r="H101" s="38">
        <v>2.766</v>
      </c>
      <c r="I101" s="38">
        <v>2.7949999999999999</v>
      </c>
      <c r="J101" s="38">
        <v>2.0659999999999998</v>
      </c>
      <c r="K101" s="38">
        <v>2.1589999999999998</v>
      </c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38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  <c r="BF101" s="38"/>
      <c r="BG101" s="38"/>
      <c r="BH101" s="38"/>
      <c r="BI101" s="38"/>
      <c r="BJ101" s="38"/>
      <c r="BK101" s="38"/>
      <c r="BL101" s="38"/>
      <c r="BM101" s="38"/>
      <c r="BN101" s="38"/>
      <c r="BO101" s="38"/>
      <c r="BP101" s="38"/>
      <c r="BQ101" s="38"/>
      <c r="BR101" s="38"/>
      <c r="BS101" s="38"/>
      <c r="BT101" s="38"/>
      <c r="BU101" s="38"/>
      <c r="BV101" s="38"/>
      <c r="BW101" s="38"/>
      <c r="BX101" s="38"/>
      <c r="BY101" s="38"/>
      <c r="BZ101" s="38"/>
      <c r="CA101" s="38"/>
      <c r="CB101" s="38"/>
      <c r="CC101" s="38"/>
      <c r="CD101" s="38"/>
      <c r="CE101" s="38"/>
      <c r="CF101" s="38"/>
      <c r="CG101" s="38"/>
      <c r="CH101" s="38"/>
      <c r="CI101" s="38"/>
      <c r="CJ101" s="38"/>
      <c r="CK101" s="38"/>
      <c r="CL101" s="38"/>
      <c r="CM101" s="38"/>
      <c r="CN101" s="38"/>
      <c r="CO101" s="38"/>
      <c r="CP101" s="38"/>
      <c r="CQ101" s="38"/>
      <c r="CR101" s="38"/>
      <c r="CS101" s="38"/>
      <c r="CT101" s="38"/>
      <c r="CU101" s="38"/>
    </row>
    <row r="102" spans="2:99" x14ac:dyDescent="0.15">
      <c r="B102" s="39">
        <v>4.3981481481481484E-3</v>
      </c>
      <c r="C102" s="38">
        <v>0</v>
      </c>
      <c r="D102" s="38"/>
      <c r="E102" s="38"/>
      <c r="F102" s="38"/>
      <c r="G102" s="23">
        <f t="shared" si="2"/>
        <v>380</v>
      </c>
      <c r="H102" s="38">
        <v>2.794</v>
      </c>
      <c r="I102" s="38">
        <v>2.8180000000000001</v>
      </c>
      <c r="J102" s="38">
        <v>2.08</v>
      </c>
      <c r="K102" s="38">
        <v>2.1800000000000002</v>
      </c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BH102" s="38"/>
      <c r="BI102" s="38"/>
      <c r="BJ102" s="38"/>
      <c r="BK102" s="38"/>
      <c r="BL102" s="38"/>
      <c r="BM102" s="38"/>
      <c r="BN102" s="38"/>
      <c r="BO102" s="38"/>
      <c r="BP102" s="38"/>
      <c r="BQ102" s="38"/>
      <c r="BR102" s="38"/>
      <c r="BS102" s="38"/>
      <c r="BT102" s="38"/>
      <c r="BU102" s="38"/>
      <c r="BV102" s="38"/>
      <c r="BW102" s="38"/>
      <c r="BX102" s="38"/>
      <c r="BY102" s="38"/>
      <c r="BZ102" s="38"/>
      <c r="CA102" s="38"/>
      <c r="CB102" s="38"/>
      <c r="CC102" s="38"/>
      <c r="CD102" s="38"/>
      <c r="CE102" s="38"/>
      <c r="CF102" s="38"/>
      <c r="CG102" s="38"/>
      <c r="CH102" s="38"/>
      <c r="CI102" s="38"/>
      <c r="CJ102" s="38"/>
      <c r="CK102" s="38"/>
      <c r="CL102" s="38"/>
      <c r="CM102" s="38"/>
      <c r="CN102" s="38"/>
      <c r="CO102" s="38"/>
      <c r="CP102" s="38"/>
      <c r="CQ102" s="38"/>
      <c r="CR102" s="38"/>
      <c r="CS102" s="38"/>
      <c r="CT102" s="38"/>
      <c r="CU102" s="38"/>
    </row>
    <row r="103" spans="2:99" x14ac:dyDescent="0.15">
      <c r="B103" s="39">
        <v>4.4560185185185189E-3</v>
      </c>
      <c r="C103" s="38">
        <v>0</v>
      </c>
      <c r="D103" s="38"/>
      <c r="E103" s="38"/>
      <c r="F103" s="38"/>
      <c r="G103" s="23">
        <f t="shared" si="2"/>
        <v>385</v>
      </c>
      <c r="H103" s="38">
        <v>2.802</v>
      </c>
      <c r="I103" s="38">
        <v>2.839</v>
      </c>
      <c r="J103" s="38">
        <v>2.0880000000000001</v>
      </c>
      <c r="K103" s="38">
        <v>2.1800000000000002</v>
      </c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BH103" s="38"/>
      <c r="BI103" s="38"/>
      <c r="BJ103" s="38"/>
      <c r="BK103" s="38"/>
      <c r="BL103" s="38"/>
      <c r="BM103" s="38"/>
      <c r="BN103" s="38"/>
      <c r="BO103" s="38"/>
      <c r="BP103" s="38"/>
      <c r="BQ103" s="38"/>
      <c r="BR103" s="38"/>
      <c r="BS103" s="38"/>
      <c r="BT103" s="38"/>
      <c r="BU103" s="38"/>
      <c r="BV103" s="38"/>
      <c r="BW103" s="38"/>
      <c r="BX103" s="38"/>
      <c r="BY103" s="38"/>
      <c r="BZ103" s="38"/>
      <c r="CA103" s="38"/>
      <c r="CB103" s="38"/>
      <c r="CC103" s="38"/>
      <c r="CD103" s="38"/>
      <c r="CE103" s="38"/>
      <c r="CF103" s="38"/>
      <c r="CG103" s="38"/>
      <c r="CH103" s="38"/>
      <c r="CI103" s="38"/>
      <c r="CJ103" s="38"/>
      <c r="CK103" s="38"/>
      <c r="CL103" s="38"/>
      <c r="CM103" s="38"/>
      <c r="CN103" s="38"/>
      <c r="CO103" s="38"/>
      <c r="CP103" s="38"/>
      <c r="CQ103" s="38"/>
      <c r="CR103" s="38"/>
      <c r="CS103" s="38"/>
      <c r="CT103" s="38"/>
      <c r="CU103" s="38"/>
    </row>
    <row r="104" spans="2:99" x14ac:dyDescent="0.15">
      <c r="B104" s="39">
        <v>4.5138888888888893E-3</v>
      </c>
      <c r="C104" s="38">
        <v>0</v>
      </c>
      <c r="D104" s="38"/>
      <c r="E104" s="38"/>
      <c r="F104" s="38"/>
      <c r="G104" s="23">
        <f t="shared" si="2"/>
        <v>390</v>
      </c>
      <c r="H104" s="38">
        <v>2.8250000000000002</v>
      </c>
      <c r="I104" s="38">
        <v>2.847</v>
      </c>
      <c r="J104" s="38">
        <v>2.0960000000000001</v>
      </c>
      <c r="K104" s="38">
        <v>2.1920000000000002</v>
      </c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  <c r="BF104" s="38"/>
      <c r="BG104" s="38"/>
      <c r="BH104" s="38"/>
      <c r="BI104" s="38"/>
      <c r="BJ104" s="38"/>
      <c r="BK104" s="38"/>
      <c r="BL104" s="38"/>
      <c r="BM104" s="38"/>
      <c r="BN104" s="38"/>
      <c r="BO104" s="38"/>
      <c r="BP104" s="38"/>
      <c r="BQ104" s="38"/>
      <c r="BR104" s="38"/>
      <c r="BS104" s="38"/>
      <c r="BT104" s="38"/>
      <c r="BU104" s="38"/>
      <c r="BV104" s="38"/>
      <c r="BW104" s="38"/>
      <c r="BX104" s="38"/>
      <c r="BY104" s="38"/>
      <c r="BZ104" s="38"/>
      <c r="CA104" s="38"/>
      <c r="CB104" s="38"/>
      <c r="CC104" s="38"/>
      <c r="CD104" s="38"/>
      <c r="CE104" s="38"/>
      <c r="CF104" s="38"/>
      <c r="CG104" s="38"/>
      <c r="CH104" s="38"/>
      <c r="CI104" s="38"/>
      <c r="CJ104" s="38"/>
      <c r="CK104" s="38"/>
      <c r="CL104" s="38"/>
      <c r="CM104" s="38"/>
      <c r="CN104" s="38"/>
      <c r="CO104" s="38"/>
      <c r="CP104" s="38"/>
      <c r="CQ104" s="38"/>
      <c r="CR104" s="38"/>
      <c r="CS104" s="38"/>
      <c r="CT104" s="38"/>
      <c r="CU104" s="38"/>
    </row>
    <row r="105" spans="2:99" x14ac:dyDescent="0.15">
      <c r="B105" s="39">
        <v>4.5717592592592589E-3</v>
      </c>
      <c r="C105" s="38">
        <v>0</v>
      </c>
      <c r="D105" s="38"/>
      <c r="E105" s="38"/>
      <c r="F105" s="38"/>
      <c r="G105" s="23">
        <f t="shared" si="2"/>
        <v>395</v>
      </c>
      <c r="H105" s="38">
        <v>2.84</v>
      </c>
      <c r="I105" s="38">
        <v>2.8730000000000002</v>
      </c>
      <c r="J105" s="38">
        <v>2.105</v>
      </c>
      <c r="K105" s="38">
        <v>2.2069999999999999</v>
      </c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8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  <c r="BF105" s="38"/>
      <c r="BG105" s="38"/>
      <c r="BH105" s="38"/>
      <c r="BI105" s="38"/>
      <c r="BJ105" s="38"/>
      <c r="BK105" s="38"/>
      <c r="BL105" s="38"/>
      <c r="BM105" s="38"/>
      <c r="BN105" s="38"/>
      <c r="BO105" s="38"/>
      <c r="BP105" s="38"/>
      <c r="BQ105" s="38"/>
      <c r="BR105" s="38"/>
      <c r="BS105" s="38"/>
      <c r="BT105" s="38"/>
      <c r="BU105" s="38"/>
      <c r="BV105" s="38"/>
      <c r="BW105" s="38"/>
      <c r="BX105" s="38"/>
      <c r="BY105" s="38"/>
      <c r="BZ105" s="38"/>
      <c r="CA105" s="38"/>
      <c r="CB105" s="38"/>
      <c r="CC105" s="38"/>
      <c r="CD105" s="38"/>
      <c r="CE105" s="38"/>
      <c r="CF105" s="38"/>
      <c r="CG105" s="38"/>
      <c r="CH105" s="38"/>
      <c r="CI105" s="38"/>
      <c r="CJ105" s="38"/>
      <c r="CK105" s="38"/>
      <c r="CL105" s="38"/>
      <c r="CM105" s="38"/>
      <c r="CN105" s="38"/>
      <c r="CO105" s="38"/>
      <c r="CP105" s="38"/>
      <c r="CQ105" s="38"/>
      <c r="CR105" s="38"/>
      <c r="CS105" s="38"/>
      <c r="CT105" s="38"/>
      <c r="CU105" s="38"/>
    </row>
    <row r="106" spans="2:99" x14ac:dyDescent="0.15">
      <c r="B106" s="39">
        <v>4.6296296296296302E-3</v>
      </c>
      <c r="C106" s="38">
        <v>0</v>
      </c>
      <c r="D106" s="38"/>
      <c r="E106" s="38"/>
      <c r="F106" s="38"/>
      <c r="G106" s="23">
        <f t="shared" si="2"/>
        <v>400</v>
      </c>
      <c r="H106" s="38">
        <v>2.855</v>
      </c>
      <c r="I106" s="38">
        <v>2.8820000000000001</v>
      </c>
      <c r="J106" s="38">
        <v>2.1160000000000001</v>
      </c>
      <c r="K106" s="38">
        <v>2.2160000000000002</v>
      </c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  <c r="BF106" s="38"/>
      <c r="BG106" s="38"/>
      <c r="BH106" s="38"/>
      <c r="BI106" s="38"/>
      <c r="BJ106" s="38"/>
      <c r="BK106" s="38"/>
      <c r="BL106" s="38"/>
      <c r="BM106" s="38"/>
      <c r="BN106" s="38"/>
      <c r="BO106" s="38"/>
      <c r="BP106" s="38"/>
      <c r="BQ106" s="38"/>
      <c r="BR106" s="38"/>
      <c r="BS106" s="38"/>
      <c r="BT106" s="38"/>
      <c r="BU106" s="38"/>
      <c r="BV106" s="38"/>
      <c r="BW106" s="38"/>
      <c r="BX106" s="38"/>
      <c r="BY106" s="38"/>
      <c r="BZ106" s="38"/>
      <c r="CA106" s="38"/>
      <c r="CB106" s="38"/>
      <c r="CC106" s="38"/>
      <c r="CD106" s="38"/>
      <c r="CE106" s="38"/>
      <c r="CF106" s="38"/>
      <c r="CG106" s="38"/>
      <c r="CH106" s="38"/>
      <c r="CI106" s="38"/>
      <c r="CJ106" s="38"/>
      <c r="CK106" s="38"/>
      <c r="CL106" s="38"/>
      <c r="CM106" s="38"/>
      <c r="CN106" s="38"/>
      <c r="CO106" s="38"/>
      <c r="CP106" s="38"/>
      <c r="CQ106" s="38"/>
      <c r="CR106" s="38"/>
      <c r="CS106" s="38"/>
      <c r="CT106" s="38"/>
      <c r="CU106" s="38"/>
    </row>
    <row r="107" spans="2:99" x14ac:dyDescent="0.15">
      <c r="B107" s="39">
        <v>4.6874999999999998E-3</v>
      </c>
      <c r="C107" s="38">
        <v>0</v>
      </c>
      <c r="D107" s="38"/>
      <c r="E107" s="38"/>
      <c r="F107" s="38"/>
      <c r="G107" s="23">
        <f t="shared" si="2"/>
        <v>405</v>
      </c>
      <c r="H107" s="38">
        <v>2.8769999999999998</v>
      </c>
      <c r="I107" s="38">
        <v>2.9049999999999998</v>
      </c>
      <c r="J107" s="38">
        <v>2.1309999999999998</v>
      </c>
      <c r="K107" s="38">
        <v>2.2229999999999999</v>
      </c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38"/>
      <c r="AL107" s="38"/>
      <c r="AM107" s="38"/>
      <c r="AN107" s="38"/>
      <c r="AO107" s="38"/>
      <c r="AP107" s="38"/>
      <c r="AQ107" s="38"/>
      <c r="AR107" s="38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  <c r="BF107" s="38"/>
      <c r="BG107" s="38"/>
      <c r="BH107" s="38"/>
      <c r="BI107" s="38"/>
      <c r="BJ107" s="38"/>
      <c r="BK107" s="38"/>
      <c r="BL107" s="38"/>
      <c r="BM107" s="38"/>
      <c r="BN107" s="38"/>
      <c r="BO107" s="38"/>
      <c r="BP107" s="38"/>
      <c r="BQ107" s="38"/>
      <c r="BR107" s="38"/>
      <c r="BS107" s="38"/>
      <c r="BT107" s="38"/>
      <c r="BU107" s="38"/>
      <c r="BV107" s="38"/>
      <c r="BW107" s="38"/>
      <c r="BX107" s="38"/>
      <c r="BY107" s="38"/>
      <c r="BZ107" s="38"/>
      <c r="CA107" s="38"/>
      <c r="CB107" s="38"/>
      <c r="CC107" s="38"/>
      <c r="CD107" s="38"/>
      <c r="CE107" s="38"/>
      <c r="CF107" s="38"/>
      <c r="CG107" s="38"/>
      <c r="CH107" s="38"/>
      <c r="CI107" s="38"/>
      <c r="CJ107" s="38"/>
      <c r="CK107" s="38"/>
      <c r="CL107" s="38"/>
      <c r="CM107" s="38"/>
      <c r="CN107" s="38"/>
      <c r="CO107" s="38"/>
      <c r="CP107" s="38"/>
      <c r="CQ107" s="38"/>
      <c r="CR107" s="38"/>
      <c r="CS107" s="38"/>
      <c r="CT107" s="38"/>
      <c r="CU107" s="38"/>
    </row>
    <row r="108" spans="2:99" x14ac:dyDescent="0.15">
      <c r="B108" s="39">
        <v>4.7453703703703703E-3</v>
      </c>
      <c r="C108" s="38">
        <v>0</v>
      </c>
      <c r="D108" s="38"/>
      <c r="E108" s="38"/>
      <c r="F108" s="38"/>
      <c r="G108" s="23">
        <f t="shared" si="2"/>
        <v>410</v>
      </c>
      <c r="H108" s="38">
        <v>2.8940000000000001</v>
      </c>
      <c r="I108" s="38">
        <v>2.9209999999999998</v>
      </c>
      <c r="J108" s="38">
        <v>2.1440000000000001</v>
      </c>
      <c r="K108" s="38">
        <v>2.2400000000000002</v>
      </c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38"/>
      <c r="AL108" s="38"/>
      <c r="AM108" s="38"/>
      <c r="AN108" s="38"/>
      <c r="AO108" s="38"/>
      <c r="AP108" s="38"/>
      <c r="AQ108" s="38"/>
      <c r="AR108" s="38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  <c r="BF108" s="38"/>
      <c r="BG108" s="38"/>
      <c r="BH108" s="38"/>
      <c r="BI108" s="38"/>
      <c r="BJ108" s="38"/>
      <c r="BK108" s="38"/>
      <c r="BL108" s="38"/>
      <c r="BM108" s="38"/>
      <c r="BN108" s="38"/>
      <c r="BO108" s="38"/>
      <c r="BP108" s="38"/>
      <c r="BQ108" s="38"/>
      <c r="BR108" s="38"/>
      <c r="BS108" s="38"/>
      <c r="BT108" s="38"/>
      <c r="BU108" s="38"/>
      <c r="BV108" s="38"/>
      <c r="BW108" s="38"/>
      <c r="BX108" s="38"/>
      <c r="BY108" s="38"/>
      <c r="BZ108" s="38"/>
      <c r="CA108" s="38"/>
      <c r="CB108" s="38"/>
      <c r="CC108" s="38"/>
      <c r="CD108" s="38"/>
      <c r="CE108" s="38"/>
      <c r="CF108" s="38"/>
      <c r="CG108" s="38"/>
      <c r="CH108" s="38"/>
      <c r="CI108" s="38"/>
      <c r="CJ108" s="38"/>
      <c r="CK108" s="38"/>
      <c r="CL108" s="38"/>
      <c r="CM108" s="38"/>
      <c r="CN108" s="38"/>
      <c r="CO108" s="38"/>
      <c r="CP108" s="38"/>
      <c r="CQ108" s="38"/>
      <c r="CR108" s="38"/>
      <c r="CS108" s="38"/>
      <c r="CT108" s="38"/>
      <c r="CU108" s="38"/>
    </row>
    <row r="109" spans="2:99" x14ac:dyDescent="0.15">
      <c r="B109" s="39">
        <v>4.8032407407407407E-3</v>
      </c>
      <c r="C109" s="38">
        <v>0</v>
      </c>
      <c r="D109" s="38"/>
      <c r="E109" s="38"/>
      <c r="F109" s="38"/>
      <c r="G109" s="23">
        <f t="shared" si="2"/>
        <v>415</v>
      </c>
      <c r="H109" s="38">
        <v>2.9129999999999998</v>
      </c>
      <c r="I109" s="38">
        <v>2.9409999999999998</v>
      </c>
      <c r="J109" s="38">
        <v>2.15</v>
      </c>
      <c r="K109" s="38">
        <v>2.25</v>
      </c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38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  <c r="BF109" s="38"/>
      <c r="BG109" s="38"/>
      <c r="BH109" s="38"/>
      <c r="BI109" s="38"/>
      <c r="BJ109" s="38"/>
      <c r="BK109" s="38"/>
      <c r="BL109" s="38"/>
      <c r="BM109" s="38"/>
      <c r="BN109" s="38"/>
      <c r="BO109" s="38"/>
      <c r="BP109" s="38"/>
      <c r="BQ109" s="38"/>
      <c r="BR109" s="38"/>
      <c r="BS109" s="38"/>
      <c r="BT109" s="38"/>
      <c r="BU109" s="38"/>
      <c r="BV109" s="38"/>
      <c r="BW109" s="38"/>
      <c r="BX109" s="38"/>
      <c r="BY109" s="38"/>
      <c r="BZ109" s="38"/>
      <c r="CA109" s="38"/>
      <c r="CB109" s="38"/>
      <c r="CC109" s="38"/>
      <c r="CD109" s="38"/>
      <c r="CE109" s="38"/>
      <c r="CF109" s="38"/>
      <c r="CG109" s="38"/>
      <c r="CH109" s="38"/>
      <c r="CI109" s="38"/>
      <c r="CJ109" s="38"/>
      <c r="CK109" s="38"/>
      <c r="CL109" s="38"/>
      <c r="CM109" s="38"/>
      <c r="CN109" s="38"/>
      <c r="CO109" s="38"/>
      <c r="CP109" s="38"/>
      <c r="CQ109" s="38"/>
      <c r="CR109" s="38"/>
      <c r="CS109" s="38"/>
      <c r="CT109" s="38"/>
      <c r="CU109" s="38"/>
    </row>
    <row r="110" spans="2:99" x14ac:dyDescent="0.15">
      <c r="B110" s="39">
        <v>4.8611111111111112E-3</v>
      </c>
      <c r="C110" s="38">
        <v>0</v>
      </c>
      <c r="D110" s="38"/>
      <c r="E110" s="38"/>
      <c r="F110" s="38"/>
      <c r="G110" s="23">
        <f t="shared" si="2"/>
        <v>420</v>
      </c>
      <c r="H110" s="38">
        <v>2.93</v>
      </c>
      <c r="I110" s="38">
        <v>2.948</v>
      </c>
      <c r="J110" s="38">
        <v>2.161</v>
      </c>
      <c r="K110" s="38">
        <v>2.2730000000000001</v>
      </c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38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  <c r="BF110" s="38"/>
      <c r="BG110" s="38"/>
      <c r="BH110" s="38"/>
      <c r="BI110" s="38"/>
      <c r="BJ110" s="38"/>
      <c r="BK110" s="38"/>
      <c r="BL110" s="38"/>
      <c r="BM110" s="38"/>
      <c r="BN110" s="38"/>
      <c r="BO110" s="38"/>
      <c r="BP110" s="38"/>
      <c r="BQ110" s="38"/>
      <c r="BR110" s="38"/>
      <c r="BS110" s="38"/>
      <c r="BT110" s="38"/>
      <c r="BU110" s="38"/>
      <c r="BV110" s="38"/>
      <c r="BW110" s="38"/>
      <c r="BX110" s="38"/>
      <c r="BY110" s="38"/>
      <c r="BZ110" s="38"/>
      <c r="CA110" s="38"/>
      <c r="CB110" s="38"/>
      <c r="CC110" s="38"/>
      <c r="CD110" s="38"/>
      <c r="CE110" s="38"/>
      <c r="CF110" s="38"/>
      <c r="CG110" s="38"/>
      <c r="CH110" s="38"/>
      <c r="CI110" s="38"/>
      <c r="CJ110" s="38"/>
      <c r="CK110" s="38"/>
      <c r="CL110" s="38"/>
      <c r="CM110" s="38"/>
      <c r="CN110" s="38"/>
      <c r="CO110" s="38"/>
      <c r="CP110" s="38"/>
      <c r="CQ110" s="38"/>
      <c r="CR110" s="38"/>
      <c r="CS110" s="38"/>
      <c r="CT110" s="38"/>
      <c r="CU110" s="38"/>
    </row>
    <row r="111" spans="2:99" x14ac:dyDescent="0.15">
      <c r="B111" s="39">
        <v>4.9189814814814816E-3</v>
      </c>
      <c r="C111" s="38">
        <v>0</v>
      </c>
      <c r="D111" s="38"/>
      <c r="E111" s="38"/>
      <c r="F111" s="38"/>
      <c r="G111" s="23">
        <f t="shared" si="2"/>
        <v>425</v>
      </c>
      <c r="H111" s="38">
        <v>2.952</v>
      </c>
      <c r="I111" s="38">
        <v>2.972</v>
      </c>
      <c r="J111" s="38">
        <v>2.1669999999999998</v>
      </c>
      <c r="K111" s="38">
        <v>2.2730000000000001</v>
      </c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38"/>
      <c r="AL111" s="38"/>
      <c r="AM111" s="38"/>
      <c r="AN111" s="38"/>
      <c r="AO111" s="38"/>
      <c r="AP111" s="38"/>
      <c r="AQ111" s="38"/>
      <c r="AR111" s="38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  <c r="BD111" s="38"/>
      <c r="BE111" s="38"/>
      <c r="BF111" s="38"/>
      <c r="BG111" s="38"/>
      <c r="BH111" s="38"/>
      <c r="BI111" s="38"/>
      <c r="BJ111" s="38"/>
      <c r="BK111" s="38"/>
      <c r="BL111" s="38"/>
      <c r="BM111" s="38"/>
      <c r="BN111" s="38"/>
      <c r="BO111" s="38"/>
      <c r="BP111" s="38"/>
      <c r="BQ111" s="38"/>
      <c r="BR111" s="38"/>
      <c r="BS111" s="38"/>
      <c r="BT111" s="38"/>
      <c r="BU111" s="38"/>
      <c r="BV111" s="38"/>
      <c r="BW111" s="38"/>
      <c r="BX111" s="38"/>
      <c r="BY111" s="38"/>
      <c r="BZ111" s="38"/>
      <c r="CA111" s="38"/>
      <c r="CB111" s="38"/>
      <c r="CC111" s="38"/>
      <c r="CD111" s="38"/>
      <c r="CE111" s="38"/>
      <c r="CF111" s="38"/>
      <c r="CG111" s="38"/>
      <c r="CH111" s="38"/>
      <c r="CI111" s="38"/>
      <c r="CJ111" s="38"/>
      <c r="CK111" s="38"/>
      <c r="CL111" s="38"/>
      <c r="CM111" s="38"/>
      <c r="CN111" s="38"/>
      <c r="CO111" s="38"/>
      <c r="CP111" s="38"/>
      <c r="CQ111" s="38"/>
      <c r="CR111" s="38"/>
      <c r="CS111" s="38"/>
      <c r="CT111" s="38"/>
      <c r="CU111" s="38"/>
    </row>
    <row r="112" spans="2:99" x14ac:dyDescent="0.15">
      <c r="B112" s="39">
        <v>4.9768518518518521E-3</v>
      </c>
      <c r="C112" s="38">
        <v>0</v>
      </c>
      <c r="D112" s="38"/>
      <c r="E112" s="38"/>
      <c r="F112" s="38"/>
      <c r="G112" s="23">
        <f t="shared" si="2"/>
        <v>430</v>
      </c>
      <c r="H112" s="38">
        <v>2.9649999999999999</v>
      </c>
      <c r="I112" s="38">
        <v>2.9870000000000001</v>
      </c>
      <c r="J112" s="38">
        <v>2.1760000000000002</v>
      </c>
      <c r="K112" s="38">
        <v>2.2970000000000002</v>
      </c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8"/>
      <c r="AT112" s="38"/>
      <c r="AU112" s="38"/>
      <c r="AV112" s="38"/>
      <c r="AW112" s="38"/>
      <c r="AX112" s="38"/>
      <c r="AY112" s="38"/>
      <c r="AZ112" s="38"/>
      <c r="BA112" s="38"/>
      <c r="BB112" s="38"/>
      <c r="BC112" s="38"/>
      <c r="BD112" s="38"/>
      <c r="BE112" s="38"/>
      <c r="BF112" s="38"/>
      <c r="BG112" s="38"/>
      <c r="BH112" s="38"/>
      <c r="BI112" s="38"/>
      <c r="BJ112" s="38"/>
      <c r="BK112" s="38"/>
      <c r="BL112" s="38"/>
      <c r="BM112" s="38"/>
      <c r="BN112" s="38"/>
      <c r="BO112" s="38"/>
      <c r="BP112" s="38"/>
      <c r="BQ112" s="38"/>
      <c r="BR112" s="38"/>
      <c r="BS112" s="38"/>
      <c r="BT112" s="38"/>
      <c r="BU112" s="38"/>
      <c r="BV112" s="38"/>
      <c r="BW112" s="38"/>
      <c r="BX112" s="38"/>
      <c r="BY112" s="38"/>
      <c r="BZ112" s="38"/>
      <c r="CA112" s="38"/>
      <c r="CB112" s="38"/>
      <c r="CC112" s="38"/>
      <c r="CD112" s="38"/>
      <c r="CE112" s="38"/>
      <c r="CF112" s="38"/>
      <c r="CG112" s="38"/>
      <c r="CH112" s="38"/>
      <c r="CI112" s="38"/>
      <c r="CJ112" s="38"/>
      <c r="CK112" s="38"/>
      <c r="CL112" s="38"/>
      <c r="CM112" s="38"/>
      <c r="CN112" s="38"/>
      <c r="CO112" s="38"/>
      <c r="CP112" s="38"/>
      <c r="CQ112" s="38"/>
      <c r="CR112" s="38"/>
      <c r="CS112" s="38"/>
      <c r="CT112" s="38"/>
      <c r="CU112" s="38"/>
    </row>
    <row r="113" spans="2:99" x14ac:dyDescent="0.15">
      <c r="B113" s="39">
        <v>5.0347222222222225E-3</v>
      </c>
      <c r="C113" s="38">
        <v>0</v>
      </c>
      <c r="D113" s="38"/>
      <c r="E113" s="38"/>
      <c r="F113" s="38"/>
      <c r="G113" s="23">
        <f t="shared" si="2"/>
        <v>435</v>
      </c>
      <c r="H113" s="38">
        <v>2.9860000000000002</v>
      </c>
      <c r="I113" s="38">
        <v>3.0150000000000001</v>
      </c>
      <c r="J113" s="38">
        <v>2.1880000000000002</v>
      </c>
      <c r="K113" s="38">
        <v>2.2999999999999998</v>
      </c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38"/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  <c r="BD113" s="38"/>
      <c r="BE113" s="38"/>
      <c r="BF113" s="38"/>
      <c r="BG113" s="38"/>
      <c r="BH113" s="38"/>
      <c r="BI113" s="38"/>
      <c r="BJ113" s="38"/>
      <c r="BK113" s="38"/>
      <c r="BL113" s="38"/>
      <c r="BM113" s="38"/>
      <c r="BN113" s="38"/>
      <c r="BO113" s="38"/>
      <c r="BP113" s="38"/>
      <c r="BQ113" s="38"/>
      <c r="BR113" s="38"/>
      <c r="BS113" s="38"/>
      <c r="BT113" s="38"/>
      <c r="BU113" s="38"/>
      <c r="BV113" s="38"/>
      <c r="BW113" s="38"/>
      <c r="BX113" s="38"/>
      <c r="BY113" s="38"/>
      <c r="BZ113" s="38"/>
      <c r="CA113" s="38"/>
      <c r="CB113" s="38"/>
      <c r="CC113" s="38"/>
      <c r="CD113" s="38"/>
      <c r="CE113" s="38"/>
      <c r="CF113" s="38"/>
      <c r="CG113" s="38"/>
      <c r="CH113" s="38"/>
      <c r="CI113" s="38"/>
      <c r="CJ113" s="38"/>
      <c r="CK113" s="38"/>
      <c r="CL113" s="38"/>
      <c r="CM113" s="38"/>
      <c r="CN113" s="38"/>
      <c r="CO113" s="38"/>
      <c r="CP113" s="38"/>
      <c r="CQ113" s="38"/>
      <c r="CR113" s="38"/>
      <c r="CS113" s="38"/>
      <c r="CT113" s="38"/>
      <c r="CU113" s="38"/>
    </row>
    <row r="114" spans="2:99" x14ac:dyDescent="0.15">
      <c r="B114" s="39">
        <v>5.0925925925925921E-3</v>
      </c>
      <c r="C114" s="38">
        <v>0</v>
      </c>
      <c r="D114" s="38"/>
      <c r="E114" s="38"/>
      <c r="F114" s="38"/>
      <c r="G114" s="23">
        <f t="shared" si="2"/>
        <v>440</v>
      </c>
      <c r="H114" s="38">
        <v>2.996</v>
      </c>
      <c r="I114" s="38">
        <v>3.0310000000000001</v>
      </c>
      <c r="J114" s="38">
        <v>2.194</v>
      </c>
      <c r="K114" s="38">
        <v>2.3069999999999999</v>
      </c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38"/>
      <c r="AL114" s="38"/>
      <c r="AM114" s="38"/>
      <c r="AN114" s="38"/>
      <c r="AO114" s="38"/>
      <c r="AP114" s="38"/>
      <c r="AQ114" s="38"/>
      <c r="AR114" s="38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  <c r="BD114" s="38"/>
      <c r="BE114" s="38"/>
      <c r="BF114" s="38"/>
      <c r="BG114" s="38"/>
      <c r="BH114" s="38"/>
      <c r="BI114" s="38"/>
      <c r="BJ114" s="38"/>
      <c r="BK114" s="38"/>
      <c r="BL114" s="38"/>
      <c r="BM114" s="38"/>
      <c r="BN114" s="38"/>
      <c r="BO114" s="38"/>
      <c r="BP114" s="38"/>
      <c r="BQ114" s="38"/>
      <c r="BR114" s="38"/>
      <c r="BS114" s="38"/>
      <c r="BT114" s="38"/>
      <c r="BU114" s="38"/>
      <c r="BV114" s="38"/>
      <c r="BW114" s="38"/>
      <c r="BX114" s="38"/>
      <c r="BY114" s="38"/>
      <c r="BZ114" s="38"/>
      <c r="CA114" s="38"/>
      <c r="CB114" s="38"/>
      <c r="CC114" s="38"/>
      <c r="CD114" s="38"/>
      <c r="CE114" s="38"/>
      <c r="CF114" s="38"/>
      <c r="CG114" s="38"/>
      <c r="CH114" s="38"/>
      <c r="CI114" s="38"/>
      <c r="CJ114" s="38"/>
      <c r="CK114" s="38"/>
      <c r="CL114" s="38"/>
      <c r="CM114" s="38"/>
      <c r="CN114" s="38"/>
      <c r="CO114" s="38"/>
      <c r="CP114" s="38"/>
      <c r="CQ114" s="38"/>
      <c r="CR114" s="38"/>
      <c r="CS114" s="38"/>
      <c r="CT114" s="38"/>
      <c r="CU114" s="38"/>
    </row>
    <row r="115" spans="2:99" x14ac:dyDescent="0.15">
      <c r="B115" s="39">
        <v>5.1504629629629635E-3</v>
      </c>
      <c r="C115" s="38">
        <v>0</v>
      </c>
      <c r="D115" s="38"/>
      <c r="E115" s="38"/>
      <c r="F115" s="38"/>
      <c r="G115" s="23">
        <f t="shared" si="2"/>
        <v>445</v>
      </c>
      <c r="H115" s="38">
        <v>3.024</v>
      </c>
      <c r="I115" s="38">
        <v>3.044</v>
      </c>
      <c r="J115" s="38">
        <v>2.2069999999999999</v>
      </c>
      <c r="K115" s="38">
        <v>2.3159999999999998</v>
      </c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38"/>
      <c r="AL115" s="38"/>
      <c r="AM115" s="38"/>
      <c r="AN115" s="38"/>
      <c r="AO115" s="38"/>
      <c r="AP115" s="38"/>
      <c r="AQ115" s="38"/>
      <c r="AR115" s="38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/>
      <c r="BF115" s="38"/>
      <c r="BG115" s="38"/>
      <c r="BH115" s="38"/>
      <c r="BI115" s="38"/>
      <c r="BJ115" s="38"/>
      <c r="BK115" s="38"/>
      <c r="BL115" s="38"/>
      <c r="BM115" s="38"/>
      <c r="BN115" s="38"/>
      <c r="BO115" s="38"/>
      <c r="BP115" s="38"/>
      <c r="BQ115" s="38"/>
      <c r="BR115" s="38"/>
      <c r="BS115" s="38"/>
      <c r="BT115" s="38"/>
      <c r="BU115" s="38"/>
      <c r="BV115" s="38"/>
      <c r="BW115" s="38"/>
      <c r="BX115" s="38"/>
      <c r="BY115" s="38"/>
      <c r="BZ115" s="38"/>
      <c r="CA115" s="38"/>
      <c r="CB115" s="38"/>
      <c r="CC115" s="38"/>
      <c r="CD115" s="38"/>
      <c r="CE115" s="38"/>
      <c r="CF115" s="38"/>
      <c r="CG115" s="38"/>
      <c r="CH115" s="38"/>
      <c r="CI115" s="38"/>
      <c r="CJ115" s="38"/>
      <c r="CK115" s="38"/>
      <c r="CL115" s="38"/>
      <c r="CM115" s="38"/>
      <c r="CN115" s="38"/>
      <c r="CO115" s="38"/>
      <c r="CP115" s="38"/>
      <c r="CQ115" s="38"/>
      <c r="CR115" s="38"/>
      <c r="CS115" s="38"/>
      <c r="CT115" s="38"/>
      <c r="CU115" s="38"/>
    </row>
    <row r="116" spans="2:99" x14ac:dyDescent="0.15">
      <c r="B116" s="39">
        <v>5.208333333333333E-3</v>
      </c>
      <c r="C116" s="38">
        <v>0</v>
      </c>
      <c r="D116" s="38"/>
      <c r="E116" s="38"/>
      <c r="F116" s="38"/>
      <c r="G116" s="23">
        <f t="shared" si="2"/>
        <v>450</v>
      </c>
      <c r="H116" s="38">
        <v>3.0459999999999998</v>
      </c>
      <c r="I116" s="38">
        <v>3.044</v>
      </c>
      <c r="J116" s="38">
        <v>2.2160000000000002</v>
      </c>
      <c r="K116" s="38">
        <v>2.3290000000000002</v>
      </c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38"/>
      <c r="AL116" s="38"/>
      <c r="AM116" s="38"/>
      <c r="AN116" s="38"/>
      <c r="AO116" s="38"/>
      <c r="AP116" s="38"/>
      <c r="AQ116" s="38"/>
      <c r="AR116" s="38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  <c r="BD116" s="38"/>
      <c r="BE116" s="38"/>
      <c r="BF116" s="38"/>
      <c r="BG116" s="38"/>
      <c r="BH116" s="38"/>
      <c r="BI116" s="38"/>
      <c r="BJ116" s="38"/>
      <c r="BK116" s="38"/>
      <c r="BL116" s="38"/>
      <c r="BM116" s="38"/>
      <c r="BN116" s="38"/>
      <c r="BO116" s="38"/>
      <c r="BP116" s="38"/>
      <c r="BQ116" s="38"/>
      <c r="BR116" s="38"/>
      <c r="BS116" s="38"/>
      <c r="BT116" s="38"/>
      <c r="BU116" s="38"/>
      <c r="BV116" s="38"/>
      <c r="BW116" s="38"/>
      <c r="BX116" s="38"/>
      <c r="BY116" s="38"/>
      <c r="BZ116" s="38"/>
      <c r="CA116" s="38"/>
      <c r="CB116" s="38"/>
      <c r="CC116" s="38"/>
      <c r="CD116" s="38"/>
      <c r="CE116" s="38"/>
      <c r="CF116" s="38"/>
      <c r="CG116" s="38"/>
      <c r="CH116" s="38"/>
      <c r="CI116" s="38"/>
      <c r="CJ116" s="38"/>
      <c r="CK116" s="38"/>
      <c r="CL116" s="38"/>
      <c r="CM116" s="38"/>
      <c r="CN116" s="38"/>
      <c r="CO116" s="38"/>
      <c r="CP116" s="38"/>
      <c r="CQ116" s="38"/>
      <c r="CR116" s="38"/>
      <c r="CS116" s="38"/>
      <c r="CT116" s="38"/>
      <c r="CU116" s="38"/>
    </row>
    <row r="117" spans="2:99" x14ac:dyDescent="0.15">
      <c r="B117" s="39">
        <v>5.2662037037037035E-3</v>
      </c>
      <c r="C117" s="38">
        <v>0</v>
      </c>
      <c r="D117" s="38"/>
      <c r="E117" s="38"/>
      <c r="F117" s="38"/>
      <c r="G117" s="23">
        <f t="shared" si="2"/>
        <v>455</v>
      </c>
      <c r="H117" s="38">
        <v>3.052</v>
      </c>
      <c r="I117" s="38">
        <v>3.077</v>
      </c>
      <c r="J117" s="38">
        <v>2.2309999999999999</v>
      </c>
      <c r="K117" s="38">
        <v>2.3479999999999999</v>
      </c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38"/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/>
      <c r="BD117" s="38"/>
      <c r="BE117" s="38"/>
      <c r="BF117" s="38"/>
      <c r="BG117" s="38"/>
      <c r="BH117" s="38"/>
      <c r="BI117" s="38"/>
      <c r="BJ117" s="38"/>
      <c r="BK117" s="38"/>
      <c r="BL117" s="38"/>
      <c r="BM117" s="38"/>
      <c r="BN117" s="38"/>
      <c r="BO117" s="38"/>
      <c r="BP117" s="38"/>
      <c r="BQ117" s="38"/>
      <c r="BR117" s="38"/>
      <c r="BS117" s="38"/>
      <c r="BT117" s="38"/>
      <c r="BU117" s="38"/>
      <c r="BV117" s="38"/>
      <c r="BW117" s="38"/>
      <c r="BX117" s="38"/>
      <c r="BY117" s="38"/>
      <c r="BZ117" s="38"/>
      <c r="CA117" s="38"/>
      <c r="CB117" s="38"/>
      <c r="CC117" s="38"/>
      <c r="CD117" s="38"/>
      <c r="CE117" s="38"/>
      <c r="CF117" s="38"/>
      <c r="CG117" s="38"/>
      <c r="CH117" s="38"/>
      <c r="CI117" s="38"/>
      <c r="CJ117" s="38"/>
      <c r="CK117" s="38"/>
      <c r="CL117" s="38"/>
      <c r="CM117" s="38"/>
      <c r="CN117" s="38"/>
      <c r="CO117" s="38"/>
      <c r="CP117" s="38"/>
      <c r="CQ117" s="38"/>
      <c r="CR117" s="38"/>
      <c r="CS117" s="38"/>
      <c r="CT117" s="38"/>
      <c r="CU117" s="38"/>
    </row>
    <row r="118" spans="2:99" x14ac:dyDescent="0.15">
      <c r="B118" s="39">
        <v>5.3240740740740748E-3</v>
      </c>
      <c r="C118" s="38">
        <v>0</v>
      </c>
      <c r="D118" s="38"/>
      <c r="E118" s="38"/>
      <c r="F118" s="38"/>
      <c r="G118" s="23">
        <f t="shared" si="2"/>
        <v>460</v>
      </c>
      <c r="H118" s="38">
        <v>3.069</v>
      </c>
      <c r="I118" s="38">
        <v>3.0939999999999999</v>
      </c>
      <c r="J118" s="38">
        <v>2.2349999999999999</v>
      </c>
      <c r="K118" s="38">
        <v>2.355</v>
      </c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8"/>
      <c r="BH118" s="38"/>
      <c r="BI118" s="38"/>
      <c r="BJ118" s="38"/>
      <c r="BK118" s="38"/>
      <c r="BL118" s="38"/>
      <c r="BM118" s="38"/>
      <c r="BN118" s="38"/>
      <c r="BO118" s="38"/>
      <c r="BP118" s="38"/>
      <c r="BQ118" s="38"/>
      <c r="BR118" s="38"/>
      <c r="BS118" s="38"/>
      <c r="BT118" s="38"/>
      <c r="BU118" s="38"/>
      <c r="BV118" s="38"/>
      <c r="BW118" s="38"/>
      <c r="BX118" s="38"/>
      <c r="BY118" s="38"/>
      <c r="BZ118" s="38"/>
      <c r="CA118" s="38"/>
      <c r="CB118" s="38"/>
      <c r="CC118" s="38"/>
      <c r="CD118" s="38"/>
      <c r="CE118" s="38"/>
      <c r="CF118" s="38"/>
      <c r="CG118" s="38"/>
      <c r="CH118" s="38"/>
      <c r="CI118" s="38"/>
      <c r="CJ118" s="38"/>
      <c r="CK118" s="38"/>
      <c r="CL118" s="38"/>
      <c r="CM118" s="38"/>
      <c r="CN118" s="38"/>
      <c r="CO118" s="38"/>
      <c r="CP118" s="38"/>
      <c r="CQ118" s="38"/>
      <c r="CR118" s="38"/>
      <c r="CS118" s="38"/>
      <c r="CT118" s="38"/>
      <c r="CU118" s="38"/>
    </row>
    <row r="119" spans="2:99" x14ac:dyDescent="0.15">
      <c r="B119" s="39">
        <v>5.3819444444444453E-3</v>
      </c>
      <c r="C119" s="38">
        <v>0</v>
      </c>
      <c r="D119" s="38"/>
      <c r="E119" s="38"/>
      <c r="F119" s="38"/>
      <c r="G119" s="23">
        <f t="shared" si="2"/>
        <v>465</v>
      </c>
      <c r="H119" s="38">
        <v>3.0840000000000001</v>
      </c>
      <c r="I119" s="38">
        <v>3.1030000000000002</v>
      </c>
      <c r="J119" s="38">
        <v>2.2450000000000001</v>
      </c>
      <c r="K119" s="38">
        <v>2.371</v>
      </c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38"/>
      <c r="AL119" s="38"/>
      <c r="AM119" s="38"/>
      <c r="AN119" s="38"/>
      <c r="AO119" s="38"/>
      <c r="AP119" s="38"/>
      <c r="AQ119" s="38"/>
      <c r="AR119" s="38"/>
      <c r="AS119" s="38"/>
      <c r="AT119" s="38"/>
      <c r="AU119" s="38"/>
      <c r="AV119" s="38"/>
      <c r="AW119" s="38"/>
      <c r="AX119" s="38"/>
      <c r="AY119" s="38"/>
      <c r="AZ119" s="38"/>
      <c r="BA119" s="38"/>
      <c r="BB119" s="38"/>
      <c r="BC119" s="38"/>
      <c r="BD119" s="38"/>
      <c r="BE119" s="38"/>
      <c r="BF119" s="38"/>
      <c r="BG119" s="38"/>
      <c r="BH119" s="38"/>
      <c r="BI119" s="38"/>
      <c r="BJ119" s="38"/>
      <c r="BK119" s="38"/>
      <c r="BL119" s="38"/>
      <c r="BM119" s="38"/>
      <c r="BN119" s="38"/>
      <c r="BO119" s="38"/>
      <c r="BP119" s="38"/>
      <c r="BQ119" s="38"/>
      <c r="BR119" s="38"/>
      <c r="BS119" s="38"/>
      <c r="BT119" s="38"/>
      <c r="BU119" s="38"/>
      <c r="BV119" s="38"/>
      <c r="BW119" s="38"/>
      <c r="BX119" s="38"/>
      <c r="BY119" s="38"/>
      <c r="BZ119" s="38"/>
      <c r="CA119" s="38"/>
      <c r="CB119" s="38"/>
      <c r="CC119" s="38"/>
      <c r="CD119" s="38"/>
      <c r="CE119" s="38"/>
      <c r="CF119" s="38"/>
      <c r="CG119" s="38"/>
      <c r="CH119" s="38"/>
      <c r="CI119" s="38"/>
      <c r="CJ119" s="38"/>
      <c r="CK119" s="38"/>
      <c r="CL119" s="38"/>
      <c r="CM119" s="38"/>
      <c r="CN119" s="38"/>
      <c r="CO119" s="38"/>
      <c r="CP119" s="38"/>
      <c r="CQ119" s="38"/>
      <c r="CR119" s="38"/>
      <c r="CS119" s="38"/>
      <c r="CT119" s="38"/>
      <c r="CU119" s="38"/>
    </row>
    <row r="120" spans="2:99" x14ac:dyDescent="0.15">
      <c r="B120" s="39">
        <v>5.4398148148148149E-3</v>
      </c>
      <c r="C120" s="38">
        <v>0</v>
      </c>
      <c r="D120" s="38"/>
      <c r="E120" s="38"/>
      <c r="F120" s="38"/>
      <c r="G120" s="23">
        <f t="shared" si="2"/>
        <v>470</v>
      </c>
      <c r="H120" s="38">
        <v>3.109</v>
      </c>
      <c r="I120" s="38">
        <v>3.1150000000000002</v>
      </c>
      <c r="J120" s="38">
        <v>2.2559999999999998</v>
      </c>
      <c r="K120" s="38">
        <v>2.375</v>
      </c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38"/>
      <c r="AL120" s="38"/>
      <c r="AM120" s="38"/>
      <c r="AN120" s="38"/>
      <c r="AO120" s="38"/>
      <c r="AP120" s="38"/>
      <c r="AQ120" s="38"/>
      <c r="AR120" s="38"/>
      <c r="AS120" s="38"/>
      <c r="AT120" s="38"/>
      <c r="AU120" s="38"/>
      <c r="AV120" s="38"/>
      <c r="AW120" s="38"/>
      <c r="AX120" s="38"/>
      <c r="AY120" s="38"/>
      <c r="AZ120" s="38"/>
      <c r="BA120" s="38"/>
      <c r="BB120" s="38"/>
      <c r="BC120" s="38"/>
      <c r="BD120" s="38"/>
      <c r="BE120" s="38"/>
      <c r="BF120" s="38"/>
      <c r="BG120" s="38"/>
      <c r="BH120" s="38"/>
      <c r="BI120" s="38"/>
      <c r="BJ120" s="38"/>
      <c r="BK120" s="38"/>
      <c r="BL120" s="38"/>
      <c r="BM120" s="38"/>
      <c r="BN120" s="38"/>
      <c r="BO120" s="38"/>
      <c r="BP120" s="38"/>
      <c r="BQ120" s="38"/>
      <c r="BR120" s="38"/>
      <c r="BS120" s="38"/>
      <c r="BT120" s="38"/>
      <c r="BU120" s="38"/>
      <c r="BV120" s="38"/>
      <c r="BW120" s="38"/>
      <c r="BX120" s="38"/>
      <c r="BY120" s="38"/>
      <c r="BZ120" s="38"/>
      <c r="CA120" s="38"/>
      <c r="CB120" s="38"/>
      <c r="CC120" s="38"/>
      <c r="CD120" s="38"/>
      <c r="CE120" s="38"/>
      <c r="CF120" s="38"/>
      <c r="CG120" s="38"/>
      <c r="CH120" s="38"/>
      <c r="CI120" s="38"/>
      <c r="CJ120" s="38"/>
      <c r="CK120" s="38"/>
      <c r="CL120" s="38"/>
      <c r="CM120" s="38"/>
      <c r="CN120" s="38"/>
      <c r="CO120" s="38"/>
      <c r="CP120" s="38"/>
      <c r="CQ120" s="38"/>
      <c r="CR120" s="38"/>
      <c r="CS120" s="38"/>
      <c r="CT120" s="38"/>
      <c r="CU120" s="38"/>
    </row>
    <row r="121" spans="2:99" x14ac:dyDescent="0.15">
      <c r="B121" s="39">
        <v>5.4976851851851853E-3</v>
      </c>
      <c r="C121" s="38">
        <v>0</v>
      </c>
      <c r="D121" s="38"/>
      <c r="E121" s="38"/>
      <c r="F121" s="38"/>
      <c r="G121" s="23">
        <f t="shared" si="2"/>
        <v>475</v>
      </c>
      <c r="H121" s="38">
        <v>3.129</v>
      </c>
      <c r="I121" s="38">
        <v>3.1320000000000001</v>
      </c>
      <c r="J121" s="38">
        <v>2.2690000000000001</v>
      </c>
      <c r="K121" s="38">
        <v>2.39</v>
      </c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38"/>
      <c r="AL121" s="38"/>
      <c r="AM121" s="38"/>
      <c r="AN121" s="38"/>
      <c r="AO121" s="38"/>
      <c r="AP121" s="38"/>
      <c r="AQ121" s="38"/>
      <c r="AR121" s="38"/>
      <c r="AS121" s="38"/>
      <c r="AT121" s="38"/>
      <c r="AU121" s="38"/>
      <c r="AV121" s="38"/>
      <c r="AW121" s="38"/>
      <c r="AX121" s="38"/>
      <c r="AY121" s="38"/>
      <c r="AZ121" s="38"/>
      <c r="BA121" s="38"/>
      <c r="BB121" s="38"/>
      <c r="BC121" s="38"/>
      <c r="BD121" s="38"/>
      <c r="BE121" s="38"/>
      <c r="BF121" s="38"/>
      <c r="BG121" s="38"/>
      <c r="BH121" s="38"/>
      <c r="BI121" s="38"/>
      <c r="BJ121" s="38"/>
      <c r="BK121" s="38"/>
      <c r="BL121" s="38"/>
      <c r="BM121" s="38"/>
      <c r="BN121" s="38"/>
      <c r="BO121" s="38"/>
      <c r="BP121" s="38"/>
      <c r="BQ121" s="38"/>
      <c r="BR121" s="38"/>
      <c r="BS121" s="38"/>
      <c r="BT121" s="38"/>
      <c r="BU121" s="38"/>
      <c r="BV121" s="38"/>
      <c r="BW121" s="38"/>
      <c r="BX121" s="38"/>
      <c r="BY121" s="38"/>
      <c r="BZ121" s="38"/>
      <c r="CA121" s="38"/>
      <c r="CB121" s="38"/>
      <c r="CC121" s="38"/>
      <c r="CD121" s="38"/>
      <c r="CE121" s="38"/>
      <c r="CF121" s="38"/>
      <c r="CG121" s="38"/>
      <c r="CH121" s="38"/>
      <c r="CI121" s="38"/>
      <c r="CJ121" s="38"/>
      <c r="CK121" s="38"/>
      <c r="CL121" s="38"/>
      <c r="CM121" s="38"/>
      <c r="CN121" s="38"/>
      <c r="CO121" s="38"/>
      <c r="CP121" s="38"/>
      <c r="CQ121" s="38"/>
      <c r="CR121" s="38"/>
      <c r="CS121" s="38"/>
      <c r="CT121" s="38"/>
      <c r="CU121" s="38"/>
    </row>
    <row r="122" spans="2:99" x14ac:dyDescent="0.15">
      <c r="B122" s="39">
        <v>5.5555555555555558E-3</v>
      </c>
      <c r="C122" s="38">
        <v>0</v>
      </c>
      <c r="D122" s="38"/>
      <c r="E122" s="38"/>
      <c r="F122" s="38"/>
      <c r="G122" s="23">
        <f t="shared" si="2"/>
        <v>480</v>
      </c>
      <c r="H122" s="38">
        <v>3.1320000000000001</v>
      </c>
      <c r="I122" s="38">
        <v>3.1520000000000001</v>
      </c>
      <c r="J122" s="38">
        <v>2.2749999999999999</v>
      </c>
      <c r="K122" s="38">
        <v>2.41</v>
      </c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38"/>
      <c r="AL122" s="38"/>
      <c r="AM122" s="38"/>
      <c r="AN122" s="38"/>
      <c r="AO122" s="38"/>
      <c r="AP122" s="38"/>
      <c r="AQ122" s="38"/>
      <c r="AR122" s="38"/>
      <c r="AS122" s="38"/>
      <c r="AT122" s="38"/>
      <c r="AU122" s="38"/>
      <c r="AV122" s="38"/>
      <c r="AW122" s="38"/>
      <c r="AX122" s="38"/>
      <c r="AY122" s="38"/>
      <c r="AZ122" s="38"/>
      <c r="BA122" s="38"/>
      <c r="BB122" s="38"/>
      <c r="BC122" s="38"/>
      <c r="BD122" s="38"/>
      <c r="BE122" s="38"/>
      <c r="BF122" s="38"/>
      <c r="BG122" s="38"/>
      <c r="BH122" s="38"/>
      <c r="BI122" s="38"/>
      <c r="BJ122" s="38"/>
      <c r="BK122" s="38"/>
      <c r="BL122" s="38"/>
      <c r="BM122" s="38"/>
      <c r="BN122" s="38"/>
      <c r="BO122" s="38"/>
      <c r="BP122" s="38"/>
      <c r="BQ122" s="38"/>
      <c r="BR122" s="38"/>
      <c r="BS122" s="38"/>
      <c r="BT122" s="38"/>
      <c r="BU122" s="38"/>
      <c r="BV122" s="38"/>
      <c r="BW122" s="38"/>
      <c r="BX122" s="38"/>
      <c r="BY122" s="38"/>
      <c r="BZ122" s="38"/>
      <c r="CA122" s="38"/>
      <c r="CB122" s="38"/>
      <c r="CC122" s="38"/>
      <c r="CD122" s="38"/>
      <c r="CE122" s="38"/>
      <c r="CF122" s="38"/>
      <c r="CG122" s="38"/>
      <c r="CH122" s="38"/>
      <c r="CI122" s="38"/>
      <c r="CJ122" s="38"/>
      <c r="CK122" s="38"/>
      <c r="CL122" s="38"/>
      <c r="CM122" s="38"/>
      <c r="CN122" s="38"/>
      <c r="CO122" s="38"/>
      <c r="CP122" s="38"/>
      <c r="CQ122" s="38"/>
      <c r="CR122" s="38"/>
      <c r="CS122" s="38"/>
      <c r="CT122" s="38"/>
      <c r="CU122" s="38"/>
    </row>
    <row r="123" spans="2:99" x14ac:dyDescent="0.15">
      <c r="B123" s="39">
        <v>5.6134259259259271E-3</v>
      </c>
      <c r="C123" s="38">
        <v>0</v>
      </c>
      <c r="D123" s="38"/>
      <c r="E123" s="38"/>
      <c r="F123" s="38"/>
      <c r="G123" s="23">
        <f t="shared" ref="G123:G146" si="3">G122+5</f>
        <v>485</v>
      </c>
      <c r="H123" s="38">
        <v>3.1640000000000001</v>
      </c>
      <c r="I123" s="38">
        <v>3.173</v>
      </c>
      <c r="J123" s="38">
        <v>2.2890000000000001</v>
      </c>
      <c r="K123" s="38">
        <v>2.419</v>
      </c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38"/>
      <c r="AL123" s="38"/>
      <c r="AM123" s="38"/>
      <c r="AN123" s="38"/>
      <c r="AO123" s="38"/>
      <c r="AP123" s="38"/>
      <c r="AQ123" s="38"/>
      <c r="AR123" s="38"/>
      <c r="AS123" s="38"/>
      <c r="AT123" s="38"/>
      <c r="AU123" s="38"/>
      <c r="AV123" s="38"/>
      <c r="AW123" s="38"/>
      <c r="AX123" s="38"/>
      <c r="AY123" s="38"/>
      <c r="AZ123" s="38"/>
      <c r="BA123" s="38"/>
      <c r="BB123" s="38"/>
      <c r="BC123" s="38"/>
      <c r="BD123" s="38"/>
      <c r="BE123" s="38"/>
      <c r="BF123" s="38"/>
      <c r="BG123" s="38"/>
      <c r="BH123" s="38"/>
      <c r="BI123" s="38"/>
      <c r="BJ123" s="38"/>
      <c r="BK123" s="38"/>
      <c r="BL123" s="38"/>
      <c r="BM123" s="38"/>
      <c r="BN123" s="38"/>
      <c r="BO123" s="38"/>
      <c r="BP123" s="38"/>
      <c r="BQ123" s="38"/>
      <c r="BR123" s="38"/>
      <c r="BS123" s="38"/>
      <c r="BT123" s="38"/>
      <c r="BU123" s="38"/>
      <c r="BV123" s="38"/>
      <c r="BW123" s="38"/>
      <c r="BX123" s="38"/>
      <c r="BY123" s="38"/>
      <c r="BZ123" s="38"/>
      <c r="CA123" s="38"/>
      <c r="CB123" s="38"/>
      <c r="CC123" s="38"/>
      <c r="CD123" s="38"/>
      <c r="CE123" s="38"/>
      <c r="CF123" s="38"/>
      <c r="CG123" s="38"/>
      <c r="CH123" s="38"/>
      <c r="CI123" s="38"/>
      <c r="CJ123" s="38"/>
      <c r="CK123" s="38"/>
      <c r="CL123" s="38"/>
      <c r="CM123" s="38"/>
      <c r="CN123" s="38"/>
      <c r="CO123" s="38"/>
      <c r="CP123" s="38"/>
      <c r="CQ123" s="38"/>
      <c r="CR123" s="38"/>
      <c r="CS123" s="38"/>
      <c r="CT123" s="38"/>
      <c r="CU123" s="38"/>
    </row>
    <row r="124" spans="2:99" x14ac:dyDescent="0.15">
      <c r="B124" s="39">
        <v>5.6712962962962958E-3</v>
      </c>
      <c r="C124" s="38">
        <v>0</v>
      </c>
      <c r="D124" s="38"/>
      <c r="E124" s="38"/>
      <c r="F124" s="38"/>
      <c r="G124" s="23">
        <f t="shared" si="3"/>
        <v>490</v>
      </c>
      <c r="H124" s="38">
        <v>3.1640000000000001</v>
      </c>
      <c r="I124" s="38">
        <v>3.1850000000000001</v>
      </c>
      <c r="J124" s="38">
        <v>2.2949999999999999</v>
      </c>
      <c r="K124" s="38">
        <v>2.423</v>
      </c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38"/>
      <c r="AL124" s="38"/>
      <c r="AM124" s="38"/>
      <c r="AN124" s="38"/>
      <c r="AO124" s="38"/>
      <c r="AP124" s="38"/>
      <c r="AQ124" s="38"/>
      <c r="AR124" s="38"/>
      <c r="AS124" s="38"/>
      <c r="AT124" s="38"/>
      <c r="AU124" s="38"/>
      <c r="AV124" s="38"/>
      <c r="AW124" s="38"/>
      <c r="AX124" s="38"/>
      <c r="AY124" s="38"/>
      <c r="AZ124" s="38"/>
      <c r="BA124" s="38"/>
      <c r="BB124" s="38"/>
      <c r="BC124" s="38"/>
      <c r="BD124" s="38"/>
      <c r="BE124" s="38"/>
      <c r="BF124" s="38"/>
      <c r="BG124" s="38"/>
      <c r="BH124" s="38"/>
      <c r="BI124" s="38"/>
      <c r="BJ124" s="38"/>
      <c r="BK124" s="38"/>
      <c r="BL124" s="38"/>
      <c r="BM124" s="38"/>
      <c r="BN124" s="38"/>
      <c r="BO124" s="38"/>
      <c r="BP124" s="38"/>
      <c r="BQ124" s="38"/>
      <c r="BR124" s="38"/>
      <c r="BS124" s="38"/>
      <c r="BT124" s="38"/>
      <c r="BU124" s="38"/>
      <c r="BV124" s="38"/>
      <c r="BW124" s="38"/>
      <c r="BX124" s="38"/>
      <c r="BY124" s="38"/>
      <c r="BZ124" s="38"/>
      <c r="CA124" s="38"/>
      <c r="CB124" s="38"/>
      <c r="CC124" s="38"/>
      <c r="CD124" s="38"/>
      <c r="CE124" s="38"/>
      <c r="CF124" s="38"/>
      <c r="CG124" s="38"/>
      <c r="CH124" s="38"/>
      <c r="CI124" s="38"/>
      <c r="CJ124" s="38"/>
      <c r="CK124" s="38"/>
      <c r="CL124" s="38"/>
      <c r="CM124" s="38"/>
      <c r="CN124" s="38"/>
      <c r="CO124" s="38"/>
      <c r="CP124" s="38"/>
      <c r="CQ124" s="38"/>
      <c r="CR124" s="38"/>
      <c r="CS124" s="38"/>
      <c r="CT124" s="38"/>
      <c r="CU124" s="38"/>
    </row>
    <row r="125" spans="2:99" x14ac:dyDescent="0.15">
      <c r="B125" s="39">
        <v>5.7291666666666671E-3</v>
      </c>
      <c r="C125" s="38">
        <v>0</v>
      </c>
      <c r="D125" s="38"/>
      <c r="E125" s="38"/>
      <c r="F125" s="38"/>
      <c r="G125" s="23">
        <f t="shared" si="3"/>
        <v>495</v>
      </c>
      <c r="H125" s="38">
        <v>3.1789999999999998</v>
      </c>
      <c r="I125" s="38">
        <v>3.1869999999999998</v>
      </c>
      <c r="J125" s="38">
        <v>2.31</v>
      </c>
      <c r="K125" s="38">
        <v>2.4350000000000001</v>
      </c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8"/>
      <c r="BH125" s="38"/>
      <c r="BI125" s="38"/>
      <c r="BJ125" s="38"/>
      <c r="BK125" s="38"/>
      <c r="BL125" s="38"/>
      <c r="BM125" s="38"/>
      <c r="BN125" s="38"/>
      <c r="BO125" s="38"/>
      <c r="BP125" s="38"/>
      <c r="BQ125" s="38"/>
      <c r="BR125" s="38"/>
      <c r="BS125" s="38"/>
      <c r="BT125" s="38"/>
      <c r="BU125" s="38"/>
      <c r="BV125" s="38"/>
      <c r="BW125" s="38"/>
      <c r="BX125" s="38"/>
      <c r="BY125" s="38"/>
      <c r="BZ125" s="38"/>
      <c r="CA125" s="38"/>
      <c r="CB125" s="38"/>
      <c r="CC125" s="38"/>
      <c r="CD125" s="38"/>
      <c r="CE125" s="38"/>
      <c r="CF125" s="38"/>
      <c r="CG125" s="38"/>
      <c r="CH125" s="38"/>
      <c r="CI125" s="38"/>
      <c r="CJ125" s="38"/>
      <c r="CK125" s="38"/>
      <c r="CL125" s="38"/>
      <c r="CM125" s="38"/>
      <c r="CN125" s="38"/>
      <c r="CO125" s="38"/>
      <c r="CP125" s="38"/>
      <c r="CQ125" s="38"/>
      <c r="CR125" s="38"/>
      <c r="CS125" s="38"/>
      <c r="CT125" s="38"/>
      <c r="CU125" s="38"/>
    </row>
    <row r="126" spans="2:99" x14ac:dyDescent="0.15">
      <c r="B126" s="39">
        <v>5.7870370370370376E-3</v>
      </c>
      <c r="C126" s="38">
        <v>0</v>
      </c>
      <c r="D126" s="38"/>
      <c r="E126" s="38"/>
      <c r="F126" s="38"/>
      <c r="G126" s="23">
        <f t="shared" si="3"/>
        <v>500</v>
      </c>
      <c r="H126" s="38">
        <v>3.21</v>
      </c>
      <c r="I126" s="38">
        <v>3.2240000000000002</v>
      </c>
      <c r="J126" s="38">
        <v>2.3119999999999998</v>
      </c>
      <c r="K126" s="38">
        <v>2.4540000000000002</v>
      </c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38"/>
      <c r="AL126" s="38"/>
      <c r="AM126" s="38"/>
      <c r="AN126" s="38"/>
      <c r="AO126" s="38"/>
      <c r="AP126" s="38"/>
      <c r="AQ126" s="38"/>
      <c r="AR126" s="38"/>
      <c r="AS126" s="38"/>
      <c r="AT126" s="38"/>
      <c r="AU126" s="38"/>
      <c r="AV126" s="38"/>
      <c r="AW126" s="38"/>
      <c r="AX126" s="38"/>
      <c r="AY126" s="38"/>
      <c r="AZ126" s="38"/>
      <c r="BA126" s="38"/>
      <c r="BB126" s="38"/>
      <c r="BC126" s="38"/>
      <c r="BD126" s="38"/>
      <c r="BE126" s="38"/>
      <c r="BF126" s="38"/>
      <c r="BG126" s="38"/>
      <c r="BH126" s="38"/>
      <c r="BI126" s="38"/>
      <c r="BJ126" s="38"/>
      <c r="BK126" s="38"/>
      <c r="BL126" s="38"/>
      <c r="BM126" s="38"/>
      <c r="BN126" s="38"/>
      <c r="BO126" s="38"/>
      <c r="BP126" s="38"/>
      <c r="BQ126" s="38"/>
      <c r="BR126" s="38"/>
      <c r="BS126" s="38"/>
      <c r="BT126" s="38"/>
      <c r="BU126" s="38"/>
      <c r="BV126" s="38"/>
      <c r="BW126" s="38"/>
      <c r="BX126" s="38"/>
      <c r="BY126" s="38"/>
      <c r="BZ126" s="38"/>
      <c r="CA126" s="38"/>
      <c r="CB126" s="38"/>
      <c r="CC126" s="38"/>
      <c r="CD126" s="38"/>
      <c r="CE126" s="38"/>
      <c r="CF126" s="38"/>
      <c r="CG126" s="38"/>
      <c r="CH126" s="38"/>
      <c r="CI126" s="38"/>
      <c r="CJ126" s="38"/>
      <c r="CK126" s="38"/>
      <c r="CL126" s="38"/>
      <c r="CM126" s="38"/>
      <c r="CN126" s="38"/>
      <c r="CO126" s="38"/>
      <c r="CP126" s="38"/>
      <c r="CQ126" s="38"/>
      <c r="CR126" s="38"/>
      <c r="CS126" s="38"/>
      <c r="CT126" s="38"/>
      <c r="CU126" s="38"/>
    </row>
    <row r="127" spans="2:99" x14ac:dyDescent="0.15">
      <c r="B127" s="39">
        <v>5.8449074074074072E-3</v>
      </c>
      <c r="C127" s="38">
        <v>0</v>
      </c>
      <c r="D127" s="38"/>
      <c r="E127" s="38"/>
      <c r="F127" s="38"/>
      <c r="G127" s="23">
        <f t="shared" si="3"/>
        <v>505</v>
      </c>
      <c r="H127" s="38">
        <v>3.2149999999999999</v>
      </c>
      <c r="I127" s="38">
        <v>3.2240000000000002</v>
      </c>
      <c r="J127" s="38">
        <v>2.323</v>
      </c>
      <c r="K127" s="38">
        <v>2.4660000000000002</v>
      </c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38"/>
      <c r="AL127" s="38"/>
      <c r="AM127" s="38"/>
      <c r="AN127" s="38"/>
      <c r="AO127" s="38"/>
      <c r="AP127" s="38"/>
      <c r="AQ127" s="38"/>
      <c r="AR127" s="38"/>
      <c r="AS127" s="38"/>
      <c r="AT127" s="38"/>
      <c r="AU127" s="38"/>
      <c r="AV127" s="38"/>
      <c r="AW127" s="38"/>
      <c r="AX127" s="38"/>
      <c r="AY127" s="38"/>
      <c r="AZ127" s="38"/>
      <c r="BA127" s="38"/>
      <c r="BB127" s="38"/>
      <c r="BC127" s="38"/>
      <c r="BD127" s="38"/>
      <c r="BE127" s="38"/>
      <c r="BF127" s="38"/>
      <c r="BG127" s="38"/>
      <c r="BH127" s="38"/>
      <c r="BI127" s="38"/>
      <c r="BJ127" s="38"/>
      <c r="BK127" s="38"/>
      <c r="BL127" s="38"/>
      <c r="BM127" s="38"/>
      <c r="BN127" s="38"/>
      <c r="BO127" s="38"/>
      <c r="BP127" s="38"/>
      <c r="BQ127" s="38"/>
      <c r="BR127" s="38"/>
      <c r="BS127" s="38"/>
      <c r="BT127" s="38"/>
      <c r="BU127" s="38"/>
      <c r="BV127" s="38"/>
      <c r="BW127" s="38"/>
      <c r="BX127" s="38"/>
      <c r="BY127" s="38"/>
      <c r="BZ127" s="38"/>
      <c r="CA127" s="38"/>
      <c r="CB127" s="38"/>
      <c r="CC127" s="38"/>
      <c r="CD127" s="38"/>
      <c r="CE127" s="38"/>
      <c r="CF127" s="38"/>
      <c r="CG127" s="38"/>
      <c r="CH127" s="38"/>
      <c r="CI127" s="38"/>
      <c r="CJ127" s="38"/>
      <c r="CK127" s="38"/>
      <c r="CL127" s="38"/>
      <c r="CM127" s="38"/>
      <c r="CN127" s="38"/>
      <c r="CO127" s="38"/>
      <c r="CP127" s="38"/>
      <c r="CQ127" s="38"/>
      <c r="CR127" s="38"/>
      <c r="CS127" s="38"/>
      <c r="CT127" s="38"/>
      <c r="CU127" s="38"/>
    </row>
    <row r="128" spans="2:99" x14ac:dyDescent="0.15">
      <c r="B128" s="39">
        <v>5.9027777777777776E-3</v>
      </c>
      <c r="C128" s="38">
        <v>0</v>
      </c>
      <c r="D128" s="38"/>
      <c r="E128" s="38"/>
      <c r="F128" s="38"/>
      <c r="G128" s="23">
        <f t="shared" si="3"/>
        <v>510</v>
      </c>
      <c r="H128" s="38">
        <v>3.242</v>
      </c>
      <c r="I128" s="38">
        <v>3.2389999999999999</v>
      </c>
      <c r="J128" s="38">
        <v>2.3380000000000001</v>
      </c>
      <c r="K128" s="38">
        <v>2.472</v>
      </c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38"/>
      <c r="AL128" s="38"/>
      <c r="AM128" s="38"/>
      <c r="AN128" s="38"/>
      <c r="AO128" s="38"/>
      <c r="AP128" s="38"/>
      <c r="AQ128" s="38"/>
      <c r="AR128" s="38"/>
      <c r="AS128" s="38"/>
      <c r="AT128" s="38"/>
      <c r="AU128" s="38"/>
      <c r="AV128" s="38"/>
      <c r="AW128" s="38"/>
      <c r="AX128" s="38"/>
      <c r="AY128" s="38"/>
      <c r="AZ128" s="38"/>
      <c r="BA128" s="38"/>
      <c r="BB128" s="38"/>
      <c r="BC128" s="38"/>
      <c r="BD128" s="38"/>
      <c r="BE128" s="38"/>
      <c r="BF128" s="38"/>
      <c r="BG128" s="38"/>
      <c r="BH128" s="38"/>
      <c r="BI128" s="38"/>
      <c r="BJ128" s="38"/>
      <c r="BK128" s="38"/>
      <c r="BL128" s="38"/>
      <c r="BM128" s="38"/>
      <c r="BN128" s="38"/>
      <c r="BO128" s="38"/>
      <c r="BP128" s="38"/>
      <c r="BQ128" s="38"/>
      <c r="BR128" s="38"/>
      <c r="BS128" s="38"/>
      <c r="BT128" s="38"/>
      <c r="BU128" s="38"/>
      <c r="BV128" s="38"/>
      <c r="BW128" s="38"/>
      <c r="BX128" s="38"/>
      <c r="BY128" s="38"/>
      <c r="BZ128" s="38"/>
      <c r="CA128" s="38"/>
      <c r="CB128" s="38"/>
      <c r="CC128" s="38"/>
      <c r="CD128" s="38"/>
      <c r="CE128" s="38"/>
      <c r="CF128" s="38"/>
      <c r="CG128" s="38"/>
      <c r="CH128" s="38"/>
      <c r="CI128" s="38"/>
      <c r="CJ128" s="38"/>
      <c r="CK128" s="38"/>
      <c r="CL128" s="38"/>
      <c r="CM128" s="38"/>
      <c r="CN128" s="38"/>
      <c r="CO128" s="38"/>
      <c r="CP128" s="38"/>
      <c r="CQ128" s="38"/>
      <c r="CR128" s="38"/>
      <c r="CS128" s="38"/>
      <c r="CT128" s="38"/>
      <c r="CU128" s="38"/>
    </row>
    <row r="129" spans="2:99" x14ac:dyDescent="0.15">
      <c r="B129" s="39">
        <v>5.9606481481481489E-3</v>
      </c>
      <c r="C129" s="38">
        <v>0</v>
      </c>
      <c r="D129" s="38"/>
      <c r="E129" s="38"/>
      <c r="F129" s="38"/>
      <c r="G129" s="23">
        <f t="shared" si="3"/>
        <v>515</v>
      </c>
      <c r="H129" s="38">
        <v>3.2610000000000001</v>
      </c>
      <c r="I129" s="38">
        <v>3.2570000000000001</v>
      </c>
      <c r="J129" s="38">
        <v>2.343</v>
      </c>
      <c r="K129" s="38">
        <v>2.4860000000000002</v>
      </c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38"/>
      <c r="AL129" s="38"/>
      <c r="AM129" s="38"/>
      <c r="AN129" s="38"/>
      <c r="AO129" s="38"/>
      <c r="AP129" s="38"/>
      <c r="AQ129" s="38"/>
      <c r="AR129" s="38"/>
      <c r="AS129" s="38"/>
      <c r="AT129" s="38"/>
      <c r="AU129" s="38"/>
      <c r="AV129" s="38"/>
      <c r="AW129" s="38"/>
      <c r="AX129" s="38"/>
      <c r="AY129" s="38"/>
      <c r="AZ129" s="38"/>
      <c r="BA129" s="38"/>
      <c r="BB129" s="38"/>
      <c r="BC129" s="38"/>
      <c r="BD129" s="38"/>
      <c r="BE129" s="38"/>
      <c r="BF129" s="38"/>
      <c r="BG129" s="38"/>
      <c r="BH129" s="38"/>
      <c r="BI129" s="38"/>
      <c r="BJ129" s="38"/>
      <c r="BK129" s="38"/>
      <c r="BL129" s="38"/>
      <c r="BM129" s="38"/>
      <c r="BN129" s="38"/>
      <c r="BO129" s="38"/>
      <c r="BP129" s="38"/>
      <c r="BQ129" s="38"/>
      <c r="BR129" s="38"/>
      <c r="BS129" s="38"/>
      <c r="BT129" s="38"/>
      <c r="BU129" s="38"/>
      <c r="BV129" s="38"/>
      <c r="BW129" s="38"/>
      <c r="BX129" s="38"/>
      <c r="BY129" s="38"/>
      <c r="BZ129" s="38"/>
      <c r="CA129" s="38"/>
      <c r="CB129" s="38"/>
      <c r="CC129" s="38"/>
      <c r="CD129" s="38"/>
      <c r="CE129" s="38"/>
      <c r="CF129" s="38"/>
      <c r="CG129" s="38"/>
      <c r="CH129" s="38"/>
      <c r="CI129" s="38"/>
      <c r="CJ129" s="38"/>
      <c r="CK129" s="38"/>
      <c r="CL129" s="38"/>
      <c r="CM129" s="38"/>
      <c r="CN129" s="38"/>
      <c r="CO129" s="38"/>
      <c r="CP129" s="38"/>
      <c r="CQ129" s="38"/>
      <c r="CR129" s="38"/>
      <c r="CS129" s="38"/>
      <c r="CT129" s="38"/>
      <c r="CU129" s="38"/>
    </row>
    <row r="130" spans="2:99" x14ac:dyDescent="0.15">
      <c r="B130" s="39">
        <v>6.0185185185185177E-3</v>
      </c>
      <c r="C130" s="38">
        <v>0</v>
      </c>
      <c r="D130" s="38"/>
      <c r="E130" s="38"/>
      <c r="F130" s="38"/>
      <c r="G130" s="23">
        <f t="shared" si="3"/>
        <v>520</v>
      </c>
      <c r="H130" s="38">
        <v>3.2559999999999998</v>
      </c>
      <c r="I130" s="38">
        <v>3.2810000000000001</v>
      </c>
      <c r="J130" s="38">
        <v>2.3530000000000002</v>
      </c>
      <c r="K130" s="38">
        <v>2.4910000000000001</v>
      </c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38"/>
      <c r="AL130" s="38"/>
      <c r="AM130" s="38"/>
      <c r="AN130" s="38"/>
      <c r="AO130" s="38"/>
      <c r="AP130" s="38"/>
      <c r="AQ130" s="38"/>
      <c r="AR130" s="38"/>
      <c r="AS130" s="38"/>
      <c r="AT130" s="38"/>
      <c r="AU130" s="38"/>
      <c r="AV130" s="38"/>
      <c r="AW130" s="38"/>
      <c r="AX130" s="38"/>
      <c r="AY130" s="38"/>
      <c r="AZ130" s="38"/>
      <c r="BA130" s="38"/>
      <c r="BB130" s="38"/>
      <c r="BC130" s="38"/>
      <c r="BD130" s="38"/>
      <c r="BE130" s="38"/>
      <c r="BF130" s="38"/>
      <c r="BG130" s="38"/>
      <c r="BH130" s="38"/>
      <c r="BI130" s="38"/>
      <c r="BJ130" s="38"/>
      <c r="BK130" s="38"/>
      <c r="BL130" s="38"/>
      <c r="BM130" s="38"/>
      <c r="BN130" s="38"/>
      <c r="BO130" s="38"/>
      <c r="BP130" s="38"/>
      <c r="BQ130" s="38"/>
      <c r="BR130" s="38"/>
      <c r="BS130" s="38"/>
      <c r="BT130" s="38"/>
      <c r="BU130" s="38"/>
      <c r="BV130" s="38"/>
      <c r="BW130" s="38"/>
      <c r="BX130" s="38"/>
      <c r="BY130" s="38"/>
      <c r="BZ130" s="38"/>
      <c r="CA130" s="38"/>
      <c r="CB130" s="38"/>
      <c r="CC130" s="38"/>
      <c r="CD130" s="38"/>
      <c r="CE130" s="38"/>
      <c r="CF130" s="38"/>
      <c r="CG130" s="38"/>
      <c r="CH130" s="38"/>
      <c r="CI130" s="38"/>
      <c r="CJ130" s="38"/>
      <c r="CK130" s="38"/>
      <c r="CL130" s="38"/>
      <c r="CM130" s="38"/>
      <c r="CN130" s="38"/>
      <c r="CO130" s="38"/>
      <c r="CP130" s="38"/>
      <c r="CQ130" s="38"/>
      <c r="CR130" s="38"/>
      <c r="CS130" s="38"/>
      <c r="CT130" s="38"/>
      <c r="CU130" s="38"/>
    </row>
    <row r="131" spans="2:99" x14ac:dyDescent="0.15">
      <c r="B131" s="39">
        <v>6.076388888888889E-3</v>
      </c>
      <c r="C131" s="38">
        <v>0</v>
      </c>
      <c r="D131" s="38"/>
      <c r="E131" s="38"/>
      <c r="F131" s="38"/>
      <c r="G131" s="23">
        <f t="shared" si="3"/>
        <v>525</v>
      </c>
      <c r="H131" s="38">
        <v>3.2879999999999998</v>
      </c>
      <c r="I131" s="38">
        <v>3.2810000000000001</v>
      </c>
      <c r="J131" s="38">
        <v>2.3620000000000001</v>
      </c>
      <c r="K131" s="38">
        <v>2.5049999999999999</v>
      </c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38"/>
      <c r="AL131" s="38"/>
      <c r="AM131" s="38"/>
      <c r="AN131" s="38"/>
      <c r="AO131" s="38"/>
      <c r="AP131" s="38"/>
      <c r="AQ131" s="38"/>
      <c r="AR131" s="38"/>
      <c r="AS131" s="38"/>
      <c r="AT131" s="38"/>
      <c r="AU131" s="38"/>
      <c r="AV131" s="38"/>
      <c r="AW131" s="38"/>
      <c r="AX131" s="38"/>
      <c r="AY131" s="38"/>
      <c r="AZ131" s="38"/>
      <c r="BA131" s="38"/>
      <c r="BB131" s="38"/>
      <c r="BC131" s="38"/>
      <c r="BD131" s="38"/>
      <c r="BE131" s="38"/>
      <c r="BF131" s="38"/>
      <c r="BG131" s="38"/>
      <c r="BH131" s="38"/>
      <c r="BI131" s="38"/>
      <c r="BJ131" s="38"/>
      <c r="BK131" s="38"/>
      <c r="BL131" s="38"/>
      <c r="BM131" s="38"/>
      <c r="BN131" s="38"/>
      <c r="BO131" s="38"/>
      <c r="BP131" s="38"/>
      <c r="BQ131" s="38"/>
      <c r="BR131" s="38"/>
      <c r="BS131" s="38"/>
      <c r="BT131" s="38"/>
      <c r="BU131" s="38"/>
      <c r="BV131" s="38"/>
      <c r="BW131" s="38"/>
      <c r="BX131" s="38"/>
      <c r="BY131" s="38"/>
      <c r="BZ131" s="38"/>
      <c r="CA131" s="38"/>
      <c r="CB131" s="38"/>
      <c r="CC131" s="38"/>
      <c r="CD131" s="38"/>
      <c r="CE131" s="38"/>
      <c r="CF131" s="38"/>
      <c r="CG131" s="38"/>
      <c r="CH131" s="38"/>
      <c r="CI131" s="38"/>
      <c r="CJ131" s="38"/>
      <c r="CK131" s="38"/>
      <c r="CL131" s="38"/>
      <c r="CM131" s="38"/>
      <c r="CN131" s="38"/>
      <c r="CO131" s="38"/>
      <c r="CP131" s="38"/>
      <c r="CQ131" s="38"/>
      <c r="CR131" s="38"/>
      <c r="CS131" s="38"/>
      <c r="CT131" s="38"/>
      <c r="CU131" s="38"/>
    </row>
    <row r="132" spans="2:99" x14ac:dyDescent="0.15">
      <c r="B132" s="39">
        <v>6.1342592592592594E-3</v>
      </c>
      <c r="C132" s="38">
        <v>0</v>
      </c>
      <c r="D132" s="38"/>
      <c r="E132" s="38"/>
      <c r="F132" s="38"/>
      <c r="G132" s="23">
        <f t="shared" si="3"/>
        <v>530</v>
      </c>
      <c r="H132" s="38">
        <v>3.2930000000000001</v>
      </c>
      <c r="I132" s="38">
        <v>3.2869999999999999</v>
      </c>
      <c r="J132" s="38">
        <v>2.37</v>
      </c>
      <c r="K132" s="38">
        <v>2.516</v>
      </c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38"/>
      <c r="AL132" s="38"/>
      <c r="AM132" s="38"/>
      <c r="AN132" s="38"/>
      <c r="AO132" s="38"/>
      <c r="AP132" s="38"/>
      <c r="AQ132" s="38"/>
      <c r="AR132" s="38"/>
      <c r="AS132" s="38"/>
      <c r="AT132" s="38"/>
      <c r="AU132" s="38"/>
      <c r="AV132" s="38"/>
      <c r="AW132" s="38"/>
      <c r="AX132" s="38"/>
      <c r="AY132" s="38"/>
      <c r="AZ132" s="38"/>
      <c r="BA132" s="38"/>
      <c r="BB132" s="38"/>
      <c r="BC132" s="38"/>
      <c r="BD132" s="38"/>
      <c r="BE132" s="38"/>
      <c r="BF132" s="38"/>
      <c r="BG132" s="38"/>
      <c r="BH132" s="38"/>
      <c r="BI132" s="38"/>
      <c r="BJ132" s="38"/>
      <c r="BK132" s="38"/>
      <c r="BL132" s="38"/>
      <c r="BM132" s="38"/>
      <c r="BN132" s="38"/>
      <c r="BO132" s="38"/>
      <c r="BP132" s="38"/>
      <c r="BQ132" s="38"/>
      <c r="BR132" s="38"/>
      <c r="BS132" s="38"/>
      <c r="BT132" s="38"/>
      <c r="BU132" s="38"/>
      <c r="BV132" s="38"/>
      <c r="BW132" s="38"/>
      <c r="BX132" s="38"/>
      <c r="BY132" s="38"/>
      <c r="BZ132" s="38"/>
      <c r="CA132" s="38"/>
      <c r="CB132" s="38"/>
      <c r="CC132" s="38"/>
      <c r="CD132" s="38"/>
      <c r="CE132" s="38"/>
      <c r="CF132" s="38"/>
      <c r="CG132" s="38"/>
      <c r="CH132" s="38"/>
      <c r="CI132" s="38"/>
      <c r="CJ132" s="38"/>
      <c r="CK132" s="38"/>
      <c r="CL132" s="38"/>
      <c r="CM132" s="38"/>
      <c r="CN132" s="38"/>
      <c r="CO132" s="38"/>
      <c r="CP132" s="38"/>
      <c r="CQ132" s="38"/>
      <c r="CR132" s="38"/>
      <c r="CS132" s="38"/>
      <c r="CT132" s="38"/>
      <c r="CU132" s="38"/>
    </row>
    <row r="133" spans="2:99" x14ac:dyDescent="0.15">
      <c r="B133" s="39">
        <v>6.1921296296296299E-3</v>
      </c>
      <c r="C133" s="38">
        <v>0</v>
      </c>
      <c r="D133" s="38"/>
      <c r="E133" s="38"/>
      <c r="F133" s="38"/>
      <c r="G133" s="23">
        <f t="shared" si="3"/>
        <v>535</v>
      </c>
      <c r="H133" s="38">
        <v>3.3109999999999999</v>
      </c>
      <c r="I133" s="38">
        <v>3.302</v>
      </c>
      <c r="J133" s="38">
        <v>2.3849999999999998</v>
      </c>
      <c r="K133" s="38">
        <v>2.5430000000000001</v>
      </c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38"/>
      <c r="AL133" s="38"/>
      <c r="AM133" s="38"/>
      <c r="AN133" s="38"/>
      <c r="AO133" s="38"/>
      <c r="AP133" s="38"/>
      <c r="AQ133" s="38"/>
      <c r="AR133" s="38"/>
      <c r="AS133" s="38"/>
      <c r="AT133" s="38"/>
      <c r="AU133" s="38"/>
      <c r="AV133" s="38"/>
      <c r="AW133" s="38"/>
      <c r="AX133" s="38"/>
      <c r="AY133" s="38"/>
      <c r="AZ133" s="38"/>
      <c r="BA133" s="38"/>
      <c r="BB133" s="38"/>
      <c r="BC133" s="38"/>
      <c r="BD133" s="38"/>
      <c r="BE133" s="38"/>
      <c r="BF133" s="38"/>
      <c r="BG133" s="38"/>
      <c r="BH133" s="38"/>
      <c r="BI133" s="38"/>
      <c r="BJ133" s="38"/>
      <c r="BK133" s="38"/>
      <c r="BL133" s="38"/>
      <c r="BM133" s="38"/>
      <c r="BN133" s="38"/>
      <c r="BO133" s="38"/>
      <c r="BP133" s="38"/>
      <c r="BQ133" s="38"/>
      <c r="BR133" s="38"/>
      <c r="BS133" s="38"/>
      <c r="BT133" s="38"/>
      <c r="BU133" s="38"/>
      <c r="BV133" s="38"/>
      <c r="BW133" s="38"/>
      <c r="BX133" s="38"/>
      <c r="BY133" s="38"/>
      <c r="BZ133" s="38"/>
      <c r="CA133" s="38"/>
      <c r="CB133" s="38"/>
      <c r="CC133" s="38"/>
      <c r="CD133" s="38"/>
      <c r="CE133" s="38"/>
      <c r="CF133" s="38"/>
      <c r="CG133" s="38"/>
      <c r="CH133" s="38"/>
      <c r="CI133" s="38"/>
      <c r="CJ133" s="38"/>
      <c r="CK133" s="38"/>
      <c r="CL133" s="38"/>
      <c r="CM133" s="38"/>
      <c r="CN133" s="38"/>
      <c r="CO133" s="38"/>
      <c r="CP133" s="38"/>
      <c r="CQ133" s="38"/>
      <c r="CR133" s="38"/>
      <c r="CS133" s="38"/>
      <c r="CT133" s="38"/>
      <c r="CU133" s="38"/>
    </row>
    <row r="134" spans="2:99" x14ac:dyDescent="0.15">
      <c r="B134" s="39">
        <v>6.2499999999999995E-3</v>
      </c>
      <c r="C134" s="38">
        <v>0</v>
      </c>
      <c r="D134" s="38"/>
      <c r="E134" s="38"/>
      <c r="F134" s="38"/>
      <c r="G134" s="23">
        <f t="shared" si="3"/>
        <v>540</v>
      </c>
      <c r="H134" s="38">
        <v>3.3180000000000001</v>
      </c>
      <c r="I134" s="38">
        <v>3.3119999999999998</v>
      </c>
      <c r="J134" s="38">
        <v>2.3929999999999998</v>
      </c>
      <c r="K134" s="38">
        <v>2.5379999999999998</v>
      </c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38"/>
      <c r="AL134" s="38"/>
      <c r="AM134" s="38"/>
      <c r="AN134" s="38"/>
      <c r="AO134" s="38"/>
      <c r="AP134" s="38"/>
      <c r="AQ134" s="38"/>
      <c r="AR134" s="38"/>
      <c r="AS134" s="38"/>
      <c r="AT134" s="38"/>
      <c r="AU134" s="38"/>
      <c r="AV134" s="38"/>
      <c r="AW134" s="38"/>
      <c r="AX134" s="38"/>
      <c r="AY134" s="38"/>
      <c r="AZ134" s="38"/>
      <c r="BA134" s="38"/>
      <c r="BB134" s="38"/>
      <c r="BC134" s="38"/>
      <c r="BD134" s="38"/>
      <c r="BE134" s="38"/>
      <c r="BF134" s="38"/>
      <c r="BG134" s="38"/>
      <c r="BH134" s="38"/>
      <c r="BI134" s="38"/>
      <c r="BJ134" s="38"/>
      <c r="BK134" s="38"/>
      <c r="BL134" s="38"/>
      <c r="BM134" s="38"/>
      <c r="BN134" s="38"/>
      <c r="BO134" s="38"/>
      <c r="BP134" s="38"/>
      <c r="BQ134" s="38"/>
      <c r="BR134" s="38"/>
      <c r="BS134" s="38"/>
      <c r="BT134" s="38"/>
      <c r="BU134" s="38"/>
      <c r="BV134" s="38"/>
      <c r="BW134" s="38"/>
      <c r="BX134" s="38"/>
      <c r="BY134" s="38"/>
      <c r="BZ134" s="38"/>
      <c r="CA134" s="38"/>
      <c r="CB134" s="38"/>
      <c r="CC134" s="38"/>
      <c r="CD134" s="38"/>
      <c r="CE134" s="38"/>
      <c r="CF134" s="38"/>
      <c r="CG134" s="38"/>
      <c r="CH134" s="38"/>
      <c r="CI134" s="38"/>
      <c r="CJ134" s="38"/>
      <c r="CK134" s="38"/>
      <c r="CL134" s="38"/>
      <c r="CM134" s="38"/>
      <c r="CN134" s="38"/>
      <c r="CO134" s="38"/>
      <c r="CP134" s="38"/>
      <c r="CQ134" s="38"/>
      <c r="CR134" s="38"/>
      <c r="CS134" s="38"/>
      <c r="CT134" s="38"/>
      <c r="CU134" s="38"/>
    </row>
    <row r="135" spans="2:99" x14ac:dyDescent="0.15">
      <c r="B135" s="39">
        <v>6.3078703703703708E-3</v>
      </c>
      <c r="C135" s="38">
        <v>0</v>
      </c>
      <c r="D135" s="38"/>
      <c r="E135" s="38"/>
      <c r="F135" s="38"/>
      <c r="G135" s="23">
        <f t="shared" si="3"/>
        <v>545</v>
      </c>
      <c r="H135" s="38">
        <v>3.3250000000000002</v>
      </c>
      <c r="I135" s="38">
        <v>3.3260000000000001</v>
      </c>
      <c r="J135" s="38">
        <v>2.4009999999999998</v>
      </c>
      <c r="K135" s="38">
        <v>2.5489999999999999</v>
      </c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38"/>
      <c r="AL135" s="38"/>
      <c r="AM135" s="38"/>
      <c r="AN135" s="38"/>
      <c r="AO135" s="38"/>
      <c r="AP135" s="38"/>
      <c r="AQ135" s="38"/>
      <c r="AR135" s="38"/>
      <c r="AS135" s="38"/>
      <c r="AT135" s="38"/>
      <c r="AU135" s="38"/>
      <c r="AV135" s="38"/>
      <c r="AW135" s="38"/>
      <c r="AX135" s="38"/>
      <c r="AY135" s="38"/>
      <c r="AZ135" s="38"/>
      <c r="BA135" s="38"/>
      <c r="BB135" s="38"/>
      <c r="BC135" s="38"/>
      <c r="BD135" s="38"/>
      <c r="BE135" s="38"/>
      <c r="BF135" s="38"/>
      <c r="BG135" s="38"/>
      <c r="BH135" s="38"/>
      <c r="BI135" s="38"/>
      <c r="BJ135" s="38"/>
      <c r="BK135" s="38"/>
      <c r="BL135" s="38"/>
      <c r="BM135" s="38"/>
      <c r="BN135" s="38"/>
      <c r="BO135" s="38"/>
      <c r="BP135" s="38"/>
      <c r="BQ135" s="38"/>
      <c r="BR135" s="38"/>
      <c r="BS135" s="38"/>
      <c r="BT135" s="38"/>
      <c r="BU135" s="38"/>
      <c r="BV135" s="38"/>
      <c r="BW135" s="38"/>
      <c r="BX135" s="38"/>
      <c r="BY135" s="38"/>
      <c r="BZ135" s="38"/>
      <c r="CA135" s="38"/>
      <c r="CB135" s="38"/>
      <c r="CC135" s="38"/>
      <c r="CD135" s="38"/>
      <c r="CE135" s="38"/>
      <c r="CF135" s="38"/>
      <c r="CG135" s="38"/>
      <c r="CH135" s="38"/>
      <c r="CI135" s="38"/>
      <c r="CJ135" s="38"/>
      <c r="CK135" s="38"/>
      <c r="CL135" s="38"/>
      <c r="CM135" s="38"/>
      <c r="CN135" s="38"/>
      <c r="CO135" s="38"/>
      <c r="CP135" s="38"/>
      <c r="CQ135" s="38"/>
      <c r="CR135" s="38"/>
      <c r="CS135" s="38"/>
      <c r="CT135" s="38"/>
      <c r="CU135" s="38"/>
    </row>
    <row r="136" spans="2:99" x14ac:dyDescent="0.15">
      <c r="B136" s="39">
        <v>6.3657407407407404E-3</v>
      </c>
      <c r="C136" s="38">
        <v>0</v>
      </c>
      <c r="D136" s="38"/>
      <c r="E136" s="38"/>
      <c r="F136" s="38"/>
      <c r="G136" s="23">
        <f t="shared" si="3"/>
        <v>550</v>
      </c>
      <c r="H136" s="38">
        <v>3.3519999999999999</v>
      </c>
      <c r="I136" s="38">
        <v>3.3420000000000001</v>
      </c>
      <c r="J136" s="38">
        <v>2.419</v>
      </c>
      <c r="K136" s="38">
        <v>2.5649999999999999</v>
      </c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38"/>
      <c r="AL136" s="38"/>
      <c r="AM136" s="38"/>
      <c r="AN136" s="38"/>
      <c r="AO136" s="38"/>
      <c r="AP136" s="38"/>
      <c r="AQ136" s="38"/>
      <c r="AR136" s="38"/>
      <c r="AS136" s="38"/>
      <c r="AT136" s="38"/>
      <c r="AU136" s="38"/>
      <c r="AV136" s="38"/>
      <c r="AW136" s="38"/>
      <c r="AX136" s="38"/>
      <c r="AY136" s="38"/>
      <c r="AZ136" s="38"/>
      <c r="BA136" s="38"/>
      <c r="BB136" s="38"/>
      <c r="BC136" s="38"/>
      <c r="BD136" s="38"/>
      <c r="BE136" s="38"/>
      <c r="BF136" s="38"/>
      <c r="BG136" s="38"/>
      <c r="BH136" s="38"/>
      <c r="BI136" s="38"/>
      <c r="BJ136" s="38"/>
      <c r="BK136" s="38"/>
      <c r="BL136" s="38"/>
      <c r="BM136" s="38"/>
      <c r="BN136" s="38"/>
      <c r="BO136" s="38"/>
      <c r="BP136" s="38"/>
      <c r="BQ136" s="38"/>
      <c r="BR136" s="38"/>
      <c r="BS136" s="38"/>
      <c r="BT136" s="38"/>
      <c r="BU136" s="38"/>
      <c r="BV136" s="38"/>
      <c r="BW136" s="38"/>
      <c r="BX136" s="38"/>
      <c r="BY136" s="38"/>
      <c r="BZ136" s="38"/>
      <c r="CA136" s="38"/>
      <c r="CB136" s="38"/>
      <c r="CC136" s="38"/>
      <c r="CD136" s="38"/>
      <c r="CE136" s="38"/>
      <c r="CF136" s="38"/>
      <c r="CG136" s="38"/>
      <c r="CH136" s="38"/>
      <c r="CI136" s="38"/>
      <c r="CJ136" s="38"/>
      <c r="CK136" s="38"/>
      <c r="CL136" s="38"/>
      <c r="CM136" s="38"/>
      <c r="CN136" s="38"/>
      <c r="CO136" s="38"/>
      <c r="CP136" s="38"/>
      <c r="CQ136" s="38"/>
      <c r="CR136" s="38"/>
      <c r="CS136" s="38"/>
      <c r="CT136" s="38"/>
      <c r="CU136" s="38"/>
    </row>
    <row r="137" spans="2:99" x14ac:dyDescent="0.15">
      <c r="B137" s="39">
        <v>6.4236111111111117E-3</v>
      </c>
      <c r="C137" s="38">
        <v>0</v>
      </c>
      <c r="D137" s="38"/>
      <c r="E137" s="38"/>
      <c r="F137" s="38"/>
      <c r="G137" s="23">
        <f t="shared" si="3"/>
        <v>555</v>
      </c>
      <c r="H137" s="38">
        <v>3.3580000000000001</v>
      </c>
      <c r="I137" s="38">
        <v>3.3660000000000001</v>
      </c>
      <c r="J137" s="38">
        <v>2.4180000000000001</v>
      </c>
      <c r="K137" s="38">
        <v>2.569</v>
      </c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38"/>
      <c r="AL137" s="38"/>
      <c r="AM137" s="38"/>
      <c r="AN137" s="38"/>
      <c r="AO137" s="38"/>
      <c r="AP137" s="38"/>
      <c r="AQ137" s="38"/>
      <c r="AR137" s="38"/>
      <c r="AS137" s="38"/>
      <c r="AT137" s="38"/>
      <c r="AU137" s="38"/>
      <c r="AV137" s="38"/>
      <c r="AW137" s="38"/>
      <c r="AX137" s="38"/>
      <c r="AY137" s="38"/>
      <c r="AZ137" s="38"/>
      <c r="BA137" s="38"/>
      <c r="BB137" s="38"/>
      <c r="BC137" s="38"/>
      <c r="BD137" s="38"/>
      <c r="BE137" s="38"/>
      <c r="BF137" s="38"/>
      <c r="BG137" s="38"/>
      <c r="BH137" s="38"/>
      <c r="BI137" s="38"/>
      <c r="BJ137" s="38"/>
      <c r="BK137" s="38"/>
      <c r="BL137" s="38"/>
      <c r="BM137" s="38"/>
      <c r="BN137" s="38"/>
      <c r="BO137" s="38"/>
      <c r="BP137" s="38"/>
      <c r="BQ137" s="38"/>
      <c r="BR137" s="38"/>
      <c r="BS137" s="38"/>
      <c r="BT137" s="38"/>
      <c r="BU137" s="38"/>
      <c r="BV137" s="38"/>
      <c r="BW137" s="38"/>
      <c r="BX137" s="38"/>
      <c r="BY137" s="38"/>
      <c r="BZ137" s="38"/>
      <c r="CA137" s="38"/>
      <c r="CB137" s="38"/>
      <c r="CC137" s="38"/>
      <c r="CD137" s="38"/>
      <c r="CE137" s="38"/>
      <c r="CF137" s="38"/>
      <c r="CG137" s="38"/>
      <c r="CH137" s="38"/>
      <c r="CI137" s="38"/>
      <c r="CJ137" s="38"/>
      <c r="CK137" s="38"/>
      <c r="CL137" s="38"/>
      <c r="CM137" s="38"/>
      <c r="CN137" s="38"/>
      <c r="CO137" s="38"/>
      <c r="CP137" s="38"/>
      <c r="CQ137" s="38"/>
      <c r="CR137" s="38"/>
      <c r="CS137" s="38"/>
      <c r="CT137" s="38"/>
      <c r="CU137" s="38"/>
    </row>
    <row r="138" spans="2:99" x14ac:dyDescent="0.15">
      <c r="B138" s="39">
        <v>6.4814814814814813E-3</v>
      </c>
      <c r="C138" s="38">
        <v>0</v>
      </c>
      <c r="D138" s="38"/>
      <c r="E138" s="38"/>
      <c r="F138" s="38"/>
      <c r="G138" s="23">
        <f t="shared" si="3"/>
        <v>560</v>
      </c>
      <c r="H138" s="38">
        <v>3.3660000000000001</v>
      </c>
      <c r="I138" s="38">
        <v>3.387</v>
      </c>
      <c r="J138" s="38">
        <v>2.4279999999999999</v>
      </c>
      <c r="K138" s="38">
        <v>2.5819999999999999</v>
      </c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38"/>
      <c r="AL138" s="38"/>
      <c r="AM138" s="38"/>
      <c r="AN138" s="38"/>
      <c r="AO138" s="38"/>
      <c r="AP138" s="38"/>
      <c r="AQ138" s="38"/>
      <c r="AR138" s="38"/>
      <c r="AS138" s="38"/>
      <c r="AT138" s="38"/>
      <c r="AU138" s="38"/>
      <c r="AV138" s="38"/>
      <c r="AW138" s="38"/>
      <c r="AX138" s="38"/>
      <c r="AY138" s="38"/>
      <c r="AZ138" s="38"/>
      <c r="BA138" s="38"/>
      <c r="BB138" s="38"/>
      <c r="BC138" s="38"/>
      <c r="BD138" s="38"/>
      <c r="BE138" s="38"/>
      <c r="BF138" s="38"/>
      <c r="BG138" s="38"/>
      <c r="BH138" s="38"/>
      <c r="BI138" s="38"/>
      <c r="BJ138" s="38"/>
      <c r="BK138" s="38"/>
      <c r="BL138" s="38"/>
      <c r="BM138" s="38"/>
      <c r="BN138" s="38"/>
      <c r="BO138" s="38"/>
      <c r="BP138" s="38"/>
      <c r="BQ138" s="38"/>
      <c r="BR138" s="38"/>
      <c r="BS138" s="38"/>
      <c r="BT138" s="38"/>
      <c r="BU138" s="38"/>
      <c r="BV138" s="38"/>
      <c r="BW138" s="38"/>
      <c r="BX138" s="38"/>
      <c r="BY138" s="38"/>
      <c r="BZ138" s="38"/>
      <c r="CA138" s="38"/>
      <c r="CB138" s="38"/>
      <c r="CC138" s="38"/>
      <c r="CD138" s="38"/>
      <c r="CE138" s="38"/>
      <c r="CF138" s="38"/>
      <c r="CG138" s="38"/>
      <c r="CH138" s="38"/>
      <c r="CI138" s="38"/>
      <c r="CJ138" s="38"/>
      <c r="CK138" s="38"/>
      <c r="CL138" s="38"/>
      <c r="CM138" s="38"/>
      <c r="CN138" s="38"/>
      <c r="CO138" s="38"/>
      <c r="CP138" s="38"/>
      <c r="CQ138" s="38"/>
      <c r="CR138" s="38"/>
      <c r="CS138" s="38"/>
      <c r="CT138" s="38"/>
      <c r="CU138" s="38"/>
    </row>
    <row r="139" spans="2:99" x14ac:dyDescent="0.15">
      <c r="B139" s="39">
        <v>6.5393518518518517E-3</v>
      </c>
      <c r="C139" s="38">
        <v>0</v>
      </c>
      <c r="D139" s="38"/>
      <c r="E139" s="38"/>
      <c r="F139" s="38"/>
      <c r="G139" s="23">
        <f t="shared" si="3"/>
        <v>565</v>
      </c>
      <c r="H139" s="38">
        <v>3.3940000000000001</v>
      </c>
      <c r="I139" s="38">
        <v>3.3660000000000001</v>
      </c>
      <c r="J139" s="38">
        <v>2.4380000000000002</v>
      </c>
      <c r="K139" s="38">
        <v>2.6059999999999999</v>
      </c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8"/>
      <c r="BH139" s="38"/>
      <c r="BI139" s="38"/>
      <c r="BJ139" s="38"/>
      <c r="BK139" s="38"/>
      <c r="BL139" s="38"/>
      <c r="BM139" s="38"/>
      <c r="BN139" s="38"/>
      <c r="BO139" s="38"/>
      <c r="BP139" s="38"/>
      <c r="BQ139" s="38"/>
      <c r="BR139" s="38"/>
      <c r="BS139" s="38"/>
      <c r="BT139" s="38"/>
      <c r="BU139" s="38"/>
      <c r="BV139" s="38"/>
      <c r="BW139" s="38"/>
      <c r="BX139" s="38"/>
      <c r="BY139" s="38"/>
      <c r="BZ139" s="38"/>
      <c r="CA139" s="38"/>
      <c r="CB139" s="38"/>
      <c r="CC139" s="38"/>
      <c r="CD139" s="38"/>
      <c r="CE139" s="38"/>
      <c r="CF139" s="38"/>
      <c r="CG139" s="38"/>
      <c r="CH139" s="38"/>
      <c r="CI139" s="38"/>
      <c r="CJ139" s="38"/>
      <c r="CK139" s="38"/>
      <c r="CL139" s="38"/>
      <c r="CM139" s="38"/>
      <c r="CN139" s="38"/>
      <c r="CO139" s="38"/>
      <c r="CP139" s="38"/>
      <c r="CQ139" s="38"/>
      <c r="CR139" s="38"/>
      <c r="CS139" s="38"/>
      <c r="CT139" s="38"/>
      <c r="CU139" s="38"/>
    </row>
    <row r="140" spans="2:99" x14ac:dyDescent="0.15">
      <c r="B140" s="39">
        <v>6.5972222222222222E-3</v>
      </c>
      <c r="C140" s="38">
        <v>0</v>
      </c>
      <c r="D140" s="38"/>
      <c r="E140" s="38"/>
      <c r="F140" s="38"/>
      <c r="G140" s="23">
        <f t="shared" si="3"/>
        <v>570</v>
      </c>
      <c r="H140" s="38">
        <v>3.4009999999999998</v>
      </c>
      <c r="I140" s="38">
        <v>3.4089999999999998</v>
      </c>
      <c r="J140" s="38">
        <v>2.4489999999999998</v>
      </c>
      <c r="K140" s="38">
        <v>2.6030000000000002</v>
      </c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38"/>
      <c r="AL140" s="38"/>
      <c r="AM140" s="38"/>
      <c r="AN140" s="38"/>
      <c r="AO140" s="38"/>
      <c r="AP140" s="38"/>
      <c r="AQ140" s="38"/>
      <c r="AR140" s="38"/>
      <c r="AS140" s="38"/>
      <c r="AT140" s="38"/>
      <c r="AU140" s="38"/>
      <c r="AV140" s="38"/>
      <c r="AW140" s="38"/>
      <c r="AX140" s="38"/>
      <c r="AY140" s="38"/>
      <c r="AZ140" s="38"/>
      <c r="BA140" s="38"/>
      <c r="BB140" s="38"/>
      <c r="BC140" s="38"/>
      <c r="BD140" s="38"/>
      <c r="BE140" s="38"/>
      <c r="BF140" s="38"/>
      <c r="BG140" s="38"/>
      <c r="BH140" s="38"/>
      <c r="BI140" s="38"/>
      <c r="BJ140" s="38"/>
      <c r="BK140" s="38"/>
      <c r="BL140" s="38"/>
      <c r="BM140" s="38"/>
      <c r="BN140" s="38"/>
      <c r="BO140" s="38"/>
      <c r="BP140" s="38"/>
      <c r="BQ140" s="38"/>
      <c r="BR140" s="38"/>
      <c r="BS140" s="38"/>
      <c r="BT140" s="38"/>
      <c r="BU140" s="38"/>
      <c r="BV140" s="38"/>
      <c r="BW140" s="38"/>
      <c r="BX140" s="38"/>
      <c r="BY140" s="38"/>
      <c r="BZ140" s="38"/>
      <c r="CA140" s="38"/>
      <c r="CB140" s="38"/>
      <c r="CC140" s="38"/>
      <c r="CD140" s="38"/>
      <c r="CE140" s="38"/>
      <c r="CF140" s="38"/>
      <c r="CG140" s="38"/>
      <c r="CH140" s="38"/>
      <c r="CI140" s="38"/>
      <c r="CJ140" s="38"/>
      <c r="CK140" s="38"/>
      <c r="CL140" s="38"/>
      <c r="CM140" s="38"/>
      <c r="CN140" s="38"/>
      <c r="CO140" s="38"/>
      <c r="CP140" s="38"/>
      <c r="CQ140" s="38"/>
      <c r="CR140" s="38"/>
      <c r="CS140" s="38"/>
      <c r="CT140" s="38"/>
      <c r="CU140" s="38"/>
    </row>
    <row r="141" spans="2:99" x14ac:dyDescent="0.15">
      <c r="B141" s="39">
        <v>6.6550925925925935E-3</v>
      </c>
      <c r="C141" s="38">
        <v>0</v>
      </c>
      <c r="D141" s="38"/>
      <c r="E141" s="38"/>
      <c r="F141" s="38"/>
      <c r="G141" s="23">
        <f t="shared" si="3"/>
        <v>575</v>
      </c>
      <c r="H141" s="38">
        <v>3.4129999999999998</v>
      </c>
      <c r="I141" s="38">
        <v>3.3969999999999998</v>
      </c>
      <c r="J141" s="38">
        <v>2.4580000000000002</v>
      </c>
      <c r="K141" s="38">
        <v>2.6190000000000002</v>
      </c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38"/>
      <c r="AL141" s="38"/>
      <c r="AM141" s="38"/>
      <c r="AN141" s="38"/>
      <c r="AO141" s="38"/>
      <c r="AP141" s="38"/>
      <c r="AQ141" s="38"/>
      <c r="AR141" s="38"/>
      <c r="AS141" s="38"/>
      <c r="AT141" s="38"/>
      <c r="AU141" s="38"/>
      <c r="AV141" s="38"/>
      <c r="AW141" s="38"/>
      <c r="AX141" s="38"/>
      <c r="AY141" s="38"/>
      <c r="AZ141" s="38"/>
      <c r="BA141" s="38"/>
      <c r="BB141" s="38"/>
      <c r="BC141" s="38"/>
      <c r="BD141" s="38"/>
      <c r="BE141" s="38"/>
      <c r="BF141" s="38"/>
      <c r="BG141" s="38"/>
      <c r="BH141" s="38"/>
      <c r="BI141" s="38"/>
      <c r="BJ141" s="38"/>
      <c r="BK141" s="38"/>
      <c r="BL141" s="38"/>
      <c r="BM141" s="38"/>
      <c r="BN141" s="38"/>
      <c r="BO141" s="38"/>
      <c r="BP141" s="38"/>
      <c r="BQ141" s="38"/>
      <c r="BR141" s="38"/>
      <c r="BS141" s="38"/>
      <c r="BT141" s="38"/>
      <c r="BU141" s="38"/>
      <c r="BV141" s="38"/>
      <c r="BW141" s="38"/>
      <c r="BX141" s="38"/>
      <c r="BY141" s="38"/>
      <c r="BZ141" s="38"/>
      <c r="CA141" s="38"/>
      <c r="CB141" s="38"/>
      <c r="CC141" s="38"/>
      <c r="CD141" s="38"/>
      <c r="CE141" s="38"/>
      <c r="CF141" s="38"/>
      <c r="CG141" s="38"/>
      <c r="CH141" s="38"/>
      <c r="CI141" s="38"/>
      <c r="CJ141" s="38"/>
      <c r="CK141" s="38"/>
      <c r="CL141" s="38"/>
      <c r="CM141" s="38"/>
      <c r="CN141" s="38"/>
      <c r="CO141" s="38"/>
      <c r="CP141" s="38"/>
      <c r="CQ141" s="38"/>
      <c r="CR141" s="38"/>
      <c r="CS141" s="38"/>
      <c r="CT141" s="38"/>
      <c r="CU141" s="38"/>
    </row>
    <row r="142" spans="2:99" x14ac:dyDescent="0.15">
      <c r="B142" s="39">
        <v>6.7129629629629622E-3</v>
      </c>
      <c r="C142" s="38">
        <v>0</v>
      </c>
      <c r="D142" s="38"/>
      <c r="E142" s="38"/>
      <c r="F142" s="38"/>
      <c r="G142" s="23">
        <f t="shared" si="3"/>
        <v>580</v>
      </c>
      <c r="H142" s="38">
        <v>3.4159999999999999</v>
      </c>
      <c r="I142" s="38">
        <v>3.4009999999999998</v>
      </c>
      <c r="J142" s="38">
        <v>2.4710000000000001</v>
      </c>
      <c r="K142" s="38">
        <v>2.6269999999999998</v>
      </c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38"/>
      <c r="AL142" s="38"/>
      <c r="AM142" s="38"/>
      <c r="AN142" s="38"/>
      <c r="AO142" s="38"/>
      <c r="AP142" s="38"/>
      <c r="AQ142" s="38"/>
      <c r="AR142" s="38"/>
      <c r="AS142" s="38"/>
      <c r="AT142" s="38"/>
      <c r="AU142" s="38"/>
      <c r="AV142" s="38"/>
      <c r="AW142" s="38"/>
      <c r="AX142" s="38"/>
      <c r="AY142" s="38"/>
      <c r="AZ142" s="38"/>
      <c r="BA142" s="38"/>
      <c r="BB142" s="38"/>
      <c r="BC142" s="38"/>
      <c r="BD142" s="38"/>
      <c r="BE142" s="38"/>
      <c r="BF142" s="38"/>
      <c r="BG142" s="38"/>
      <c r="BH142" s="38"/>
      <c r="BI142" s="38"/>
      <c r="BJ142" s="38"/>
      <c r="BK142" s="38"/>
      <c r="BL142" s="38"/>
      <c r="BM142" s="38"/>
      <c r="BN142" s="38"/>
      <c r="BO142" s="38"/>
      <c r="BP142" s="38"/>
      <c r="BQ142" s="38"/>
      <c r="BR142" s="38"/>
      <c r="BS142" s="38"/>
      <c r="BT142" s="38"/>
      <c r="BU142" s="38"/>
      <c r="BV142" s="38"/>
      <c r="BW142" s="38"/>
      <c r="BX142" s="38"/>
      <c r="BY142" s="38"/>
      <c r="BZ142" s="38"/>
      <c r="CA142" s="38"/>
      <c r="CB142" s="38"/>
      <c r="CC142" s="38"/>
      <c r="CD142" s="38"/>
      <c r="CE142" s="38"/>
      <c r="CF142" s="38"/>
      <c r="CG142" s="38"/>
      <c r="CH142" s="38"/>
      <c r="CI142" s="38"/>
      <c r="CJ142" s="38"/>
      <c r="CK142" s="38"/>
      <c r="CL142" s="38"/>
      <c r="CM142" s="38"/>
      <c r="CN142" s="38"/>
      <c r="CO142" s="38"/>
      <c r="CP142" s="38"/>
      <c r="CQ142" s="38"/>
      <c r="CR142" s="38"/>
      <c r="CS142" s="38"/>
      <c r="CT142" s="38"/>
      <c r="CU142" s="38"/>
    </row>
    <row r="143" spans="2:99" x14ac:dyDescent="0.15">
      <c r="B143" s="39">
        <v>6.7708333333333336E-3</v>
      </c>
      <c r="C143" s="38">
        <v>0</v>
      </c>
      <c r="D143" s="38"/>
      <c r="E143" s="38"/>
      <c r="F143" s="38"/>
      <c r="G143" s="23">
        <f t="shared" si="3"/>
        <v>585</v>
      </c>
      <c r="H143" s="38">
        <v>3.4279999999999999</v>
      </c>
      <c r="I143" s="38">
        <v>3.4350000000000001</v>
      </c>
      <c r="J143" s="38">
        <v>2.4860000000000002</v>
      </c>
      <c r="K143" s="38">
        <v>2.6440000000000001</v>
      </c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38"/>
      <c r="AL143" s="38"/>
      <c r="AM143" s="38"/>
      <c r="AN143" s="38"/>
      <c r="AO143" s="38"/>
      <c r="AP143" s="38"/>
      <c r="AQ143" s="38"/>
      <c r="AR143" s="38"/>
      <c r="AS143" s="38"/>
      <c r="AT143" s="38"/>
      <c r="AU143" s="38"/>
      <c r="AV143" s="38"/>
      <c r="AW143" s="38"/>
      <c r="AX143" s="38"/>
      <c r="AY143" s="38"/>
      <c r="AZ143" s="38"/>
      <c r="BA143" s="38"/>
      <c r="BB143" s="38"/>
      <c r="BC143" s="38"/>
      <c r="BD143" s="38"/>
      <c r="BE143" s="38"/>
      <c r="BF143" s="38"/>
      <c r="BG143" s="38"/>
      <c r="BH143" s="38"/>
      <c r="BI143" s="38"/>
      <c r="BJ143" s="38"/>
      <c r="BK143" s="38"/>
      <c r="BL143" s="38"/>
      <c r="BM143" s="38"/>
      <c r="BN143" s="38"/>
      <c r="BO143" s="38"/>
      <c r="BP143" s="38"/>
      <c r="BQ143" s="38"/>
      <c r="BR143" s="38"/>
      <c r="BS143" s="38"/>
      <c r="BT143" s="38"/>
      <c r="BU143" s="38"/>
      <c r="BV143" s="38"/>
      <c r="BW143" s="38"/>
      <c r="BX143" s="38"/>
      <c r="BY143" s="38"/>
      <c r="BZ143" s="38"/>
      <c r="CA143" s="38"/>
      <c r="CB143" s="38"/>
      <c r="CC143" s="38"/>
      <c r="CD143" s="38"/>
      <c r="CE143" s="38"/>
      <c r="CF143" s="38"/>
      <c r="CG143" s="38"/>
      <c r="CH143" s="38"/>
      <c r="CI143" s="38"/>
      <c r="CJ143" s="38"/>
      <c r="CK143" s="38"/>
      <c r="CL143" s="38"/>
      <c r="CM143" s="38"/>
      <c r="CN143" s="38"/>
      <c r="CO143" s="38"/>
      <c r="CP143" s="38"/>
      <c r="CQ143" s="38"/>
      <c r="CR143" s="38"/>
      <c r="CS143" s="38"/>
      <c r="CT143" s="38"/>
      <c r="CU143" s="38"/>
    </row>
    <row r="144" spans="2:99" x14ac:dyDescent="0.15">
      <c r="B144" s="39">
        <v>6.828703703703704E-3</v>
      </c>
      <c r="C144" s="38">
        <v>0</v>
      </c>
      <c r="D144" s="38"/>
      <c r="E144" s="38"/>
      <c r="F144" s="38"/>
      <c r="G144" s="23">
        <f t="shared" si="3"/>
        <v>590</v>
      </c>
      <c r="H144" s="38">
        <v>3.431</v>
      </c>
      <c r="I144" s="38">
        <v>3.44</v>
      </c>
      <c r="J144" s="38">
        <v>2.4870000000000001</v>
      </c>
      <c r="K144" s="38">
        <v>2.6539999999999999</v>
      </c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38"/>
      <c r="AL144" s="38"/>
      <c r="AM144" s="38"/>
      <c r="AN144" s="38"/>
      <c r="AO144" s="38"/>
      <c r="AP144" s="38"/>
      <c r="AQ144" s="38"/>
      <c r="AR144" s="38"/>
      <c r="AS144" s="38"/>
      <c r="AT144" s="38"/>
      <c r="AU144" s="38"/>
      <c r="AV144" s="38"/>
      <c r="AW144" s="38"/>
      <c r="AX144" s="38"/>
      <c r="AY144" s="38"/>
      <c r="AZ144" s="38"/>
      <c r="BA144" s="38"/>
      <c r="BB144" s="38"/>
      <c r="BC144" s="38"/>
      <c r="BD144" s="38"/>
      <c r="BE144" s="38"/>
      <c r="BF144" s="38"/>
      <c r="BG144" s="38"/>
      <c r="BH144" s="38"/>
      <c r="BI144" s="38"/>
      <c r="BJ144" s="38"/>
      <c r="BK144" s="38"/>
      <c r="BL144" s="38"/>
      <c r="BM144" s="38"/>
      <c r="BN144" s="38"/>
      <c r="BO144" s="38"/>
      <c r="BP144" s="38"/>
      <c r="BQ144" s="38"/>
      <c r="BR144" s="38"/>
      <c r="BS144" s="38"/>
      <c r="BT144" s="38"/>
      <c r="BU144" s="38"/>
      <c r="BV144" s="38"/>
      <c r="BW144" s="38"/>
      <c r="BX144" s="38"/>
      <c r="BY144" s="38"/>
      <c r="BZ144" s="38"/>
      <c r="CA144" s="38"/>
      <c r="CB144" s="38"/>
      <c r="CC144" s="38"/>
      <c r="CD144" s="38"/>
      <c r="CE144" s="38"/>
      <c r="CF144" s="38"/>
      <c r="CG144" s="38"/>
      <c r="CH144" s="38"/>
      <c r="CI144" s="38"/>
      <c r="CJ144" s="38"/>
      <c r="CK144" s="38"/>
      <c r="CL144" s="38"/>
      <c r="CM144" s="38"/>
      <c r="CN144" s="38"/>
      <c r="CO144" s="38"/>
      <c r="CP144" s="38"/>
      <c r="CQ144" s="38"/>
      <c r="CR144" s="38"/>
      <c r="CS144" s="38"/>
      <c r="CT144" s="38"/>
      <c r="CU144" s="38"/>
    </row>
    <row r="145" spans="1:99" x14ac:dyDescent="0.15">
      <c r="B145" s="39">
        <v>6.8865740740740736E-3</v>
      </c>
      <c r="C145" s="38">
        <v>0</v>
      </c>
      <c r="D145" s="38"/>
      <c r="E145" s="38"/>
      <c r="F145" s="38"/>
      <c r="G145" s="23">
        <f t="shared" si="3"/>
        <v>595</v>
      </c>
      <c r="H145" s="38">
        <v>3.452</v>
      </c>
      <c r="I145" s="38">
        <v>3.4569999999999999</v>
      </c>
      <c r="J145" s="38">
        <v>2.4980000000000002</v>
      </c>
      <c r="K145" s="38">
        <v>2.6549999999999998</v>
      </c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38"/>
      <c r="AL145" s="38"/>
      <c r="AM145" s="38"/>
      <c r="AN145" s="38"/>
      <c r="AO145" s="38"/>
      <c r="AP145" s="38"/>
      <c r="AQ145" s="38"/>
      <c r="AR145" s="38"/>
      <c r="AS145" s="38"/>
      <c r="AT145" s="38"/>
      <c r="AU145" s="38"/>
      <c r="AV145" s="38"/>
      <c r="AW145" s="38"/>
      <c r="AX145" s="38"/>
      <c r="AY145" s="38"/>
      <c r="AZ145" s="38"/>
      <c r="BA145" s="38"/>
      <c r="BB145" s="38"/>
      <c r="BC145" s="38"/>
      <c r="BD145" s="38"/>
      <c r="BE145" s="38"/>
      <c r="BF145" s="38"/>
      <c r="BG145" s="38"/>
      <c r="BH145" s="38"/>
      <c r="BI145" s="38"/>
      <c r="BJ145" s="38"/>
      <c r="BK145" s="38"/>
      <c r="BL145" s="38"/>
      <c r="BM145" s="38"/>
      <c r="BN145" s="38"/>
      <c r="BO145" s="38"/>
      <c r="BP145" s="38"/>
      <c r="BQ145" s="38"/>
      <c r="BR145" s="38"/>
      <c r="BS145" s="38"/>
      <c r="BT145" s="38"/>
      <c r="BU145" s="38"/>
      <c r="BV145" s="38"/>
      <c r="BW145" s="38"/>
      <c r="BX145" s="38"/>
      <c r="BY145" s="38"/>
      <c r="BZ145" s="38"/>
      <c r="CA145" s="38"/>
      <c r="CB145" s="38"/>
      <c r="CC145" s="38"/>
      <c r="CD145" s="38"/>
      <c r="CE145" s="38"/>
      <c r="CF145" s="38"/>
      <c r="CG145" s="38"/>
      <c r="CH145" s="38"/>
      <c r="CI145" s="38"/>
      <c r="CJ145" s="38"/>
      <c r="CK145" s="38"/>
      <c r="CL145" s="38"/>
      <c r="CM145" s="38"/>
      <c r="CN145" s="38"/>
      <c r="CO145" s="38"/>
      <c r="CP145" s="38"/>
      <c r="CQ145" s="38"/>
      <c r="CR145" s="38"/>
      <c r="CS145" s="38"/>
      <c r="CT145" s="38"/>
      <c r="CU145" s="38"/>
    </row>
    <row r="146" spans="1:99" x14ac:dyDescent="0.15">
      <c r="B146" s="39">
        <v>6.9444444444444441E-3</v>
      </c>
      <c r="C146" s="38">
        <v>0</v>
      </c>
      <c r="D146" s="38"/>
      <c r="E146" s="38"/>
      <c r="F146" s="38"/>
      <c r="G146" s="23">
        <f t="shared" si="3"/>
        <v>600</v>
      </c>
      <c r="H146" s="38">
        <v>3.4660000000000002</v>
      </c>
      <c r="I146" s="38">
        <v>3.4660000000000002</v>
      </c>
      <c r="J146" s="38">
        <v>2.5070000000000001</v>
      </c>
      <c r="K146" s="38">
        <v>2.6669999999999998</v>
      </c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38"/>
      <c r="AL146" s="38"/>
      <c r="AM146" s="38"/>
      <c r="AN146" s="38"/>
      <c r="AO146" s="38"/>
      <c r="AP146" s="38"/>
      <c r="AQ146" s="38"/>
      <c r="AR146" s="38"/>
      <c r="AS146" s="38"/>
      <c r="AT146" s="38"/>
      <c r="AU146" s="38"/>
      <c r="AV146" s="38"/>
      <c r="AW146" s="38"/>
      <c r="AX146" s="38"/>
      <c r="AY146" s="38"/>
      <c r="AZ146" s="38"/>
      <c r="BA146" s="38"/>
      <c r="BB146" s="38"/>
      <c r="BC146" s="38"/>
      <c r="BD146" s="38"/>
      <c r="BE146" s="38"/>
      <c r="BF146" s="38"/>
      <c r="BG146" s="38"/>
      <c r="BH146" s="38"/>
      <c r="BI146" s="38"/>
      <c r="BJ146" s="38"/>
      <c r="BK146" s="38"/>
      <c r="BL146" s="38"/>
      <c r="BM146" s="38"/>
      <c r="BN146" s="38"/>
      <c r="BO146" s="38"/>
      <c r="BP146" s="38"/>
      <c r="BQ146" s="38"/>
      <c r="BR146" s="38"/>
      <c r="BS146" s="38"/>
      <c r="BT146" s="38"/>
      <c r="BU146" s="38"/>
      <c r="BV146" s="38"/>
      <c r="BW146" s="38"/>
      <c r="BX146" s="38"/>
      <c r="BY146" s="38"/>
      <c r="BZ146" s="38"/>
      <c r="CA146" s="38"/>
      <c r="CB146" s="38"/>
      <c r="CC146" s="38"/>
      <c r="CD146" s="38"/>
      <c r="CE146" s="38"/>
      <c r="CF146" s="38"/>
      <c r="CG146" s="38"/>
      <c r="CH146" s="38"/>
      <c r="CI146" s="38"/>
      <c r="CJ146" s="38"/>
      <c r="CK146" s="38"/>
      <c r="CL146" s="38"/>
      <c r="CM146" s="38"/>
      <c r="CN146" s="38"/>
      <c r="CO146" s="38"/>
      <c r="CP146" s="38"/>
      <c r="CQ146" s="38"/>
      <c r="CR146" s="38"/>
      <c r="CS146" s="38"/>
      <c r="CT146" s="38"/>
      <c r="CU146" s="38"/>
    </row>
    <row r="148" spans="1:99" ht="14" x14ac:dyDescent="0.15">
      <c r="A148" s="37" t="s">
        <v>33</v>
      </c>
      <c r="B148" s="36"/>
    </row>
    <row r="150" spans="1:99" x14ac:dyDescent="0.15">
      <c r="B150" s="35"/>
      <c r="C150" s="34">
        <v>1</v>
      </c>
      <c r="D150" s="34">
        <v>2</v>
      </c>
      <c r="E150" s="34">
        <v>3</v>
      </c>
      <c r="F150" s="34">
        <v>4</v>
      </c>
      <c r="G150" s="34">
        <v>5</v>
      </c>
      <c r="H150" s="34">
        <v>6</v>
      </c>
      <c r="I150" s="34">
        <v>7</v>
      </c>
      <c r="J150" s="34">
        <v>8</v>
      </c>
      <c r="K150" s="34">
        <v>9</v>
      </c>
      <c r="L150" s="34">
        <v>10</v>
      </c>
      <c r="M150" s="34">
        <v>11</v>
      </c>
      <c r="N150" s="34">
        <v>12</v>
      </c>
    </row>
    <row r="151" spans="1:99" ht="14" x14ac:dyDescent="0.15">
      <c r="B151" s="54" t="s">
        <v>32</v>
      </c>
      <c r="C151" s="31" t="s">
        <v>21</v>
      </c>
      <c r="D151" s="31" t="s">
        <v>21</v>
      </c>
      <c r="E151" s="31" t="s">
        <v>21</v>
      </c>
      <c r="F151" s="31" t="s">
        <v>21</v>
      </c>
      <c r="G151" s="31">
        <v>278.52</v>
      </c>
      <c r="H151" s="31">
        <v>272.52</v>
      </c>
      <c r="I151" s="31">
        <v>147.36000000000001</v>
      </c>
      <c r="J151" s="31">
        <v>184.2</v>
      </c>
      <c r="K151" s="31" t="s">
        <v>21</v>
      </c>
      <c r="L151" s="31" t="s">
        <v>21</v>
      </c>
      <c r="M151" s="31" t="s">
        <v>21</v>
      </c>
      <c r="N151" s="31" t="s">
        <v>21</v>
      </c>
      <c r="O151" s="28" t="s">
        <v>24</v>
      </c>
    </row>
    <row r="152" spans="1:99" ht="24" x14ac:dyDescent="0.15">
      <c r="B152" s="55"/>
      <c r="C152" s="30" t="s">
        <v>21</v>
      </c>
      <c r="D152" s="30" t="s">
        <v>21</v>
      </c>
      <c r="E152" s="30" t="s">
        <v>21</v>
      </c>
      <c r="F152" s="30" t="s">
        <v>21</v>
      </c>
      <c r="G152" s="30">
        <v>0.997</v>
      </c>
      <c r="H152" s="30">
        <v>0.99399999999999999</v>
      </c>
      <c r="I152" s="30">
        <v>0.998</v>
      </c>
      <c r="J152" s="30">
        <v>0.96099999999999997</v>
      </c>
      <c r="K152" s="30" t="s">
        <v>21</v>
      </c>
      <c r="L152" s="30" t="s">
        <v>21</v>
      </c>
      <c r="M152" s="30" t="s">
        <v>21</v>
      </c>
      <c r="N152" s="30" t="s">
        <v>21</v>
      </c>
      <c r="O152" s="28" t="s">
        <v>23</v>
      </c>
    </row>
    <row r="153" spans="1:99" ht="24" x14ac:dyDescent="0.15">
      <c r="B153" s="55"/>
      <c r="C153" s="30" t="s">
        <v>21</v>
      </c>
      <c r="D153" s="30" t="s">
        <v>21</v>
      </c>
      <c r="E153" s="30" t="s">
        <v>21</v>
      </c>
      <c r="F153" s="30" t="s">
        <v>21</v>
      </c>
      <c r="G153" s="33">
        <v>2.7199074074074074E-3</v>
      </c>
      <c r="H153" s="33">
        <v>1.0416666666666667E-3</v>
      </c>
      <c r="I153" s="33">
        <v>7.5231481481481471E-4</v>
      </c>
      <c r="J153" s="33">
        <v>2.9513888888888888E-3</v>
      </c>
      <c r="K153" s="30" t="s">
        <v>21</v>
      </c>
      <c r="L153" s="30" t="s">
        <v>21</v>
      </c>
      <c r="M153" s="30" t="s">
        <v>21</v>
      </c>
      <c r="N153" s="30" t="s">
        <v>21</v>
      </c>
      <c r="O153" s="28" t="s">
        <v>22</v>
      </c>
    </row>
    <row r="154" spans="1:99" ht="14" x14ac:dyDescent="0.15">
      <c r="B154" s="56"/>
      <c r="C154" s="29" t="s">
        <v>21</v>
      </c>
      <c r="D154" s="29" t="s">
        <v>21</v>
      </c>
      <c r="E154" s="29" t="s">
        <v>21</v>
      </c>
      <c r="F154" s="29" t="s">
        <v>21</v>
      </c>
      <c r="G154" s="32">
        <v>4.1666666666666669E-4</v>
      </c>
      <c r="H154" s="32">
        <v>1.9675925925925926E-4</v>
      </c>
      <c r="I154" s="32">
        <v>2.5462962962962961E-4</v>
      </c>
      <c r="J154" s="32">
        <v>8.9120370370370362E-4</v>
      </c>
      <c r="K154" s="29" t="s">
        <v>21</v>
      </c>
      <c r="L154" s="29" t="s">
        <v>21</v>
      </c>
      <c r="M154" s="29" t="s">
        <v>21</v>
      </c>
      <c r="N154" s="29" t="s">
        <v>21</v>
      </c>
      <c r="O154" s="28" t="s">
        <v>20</v>
      </c>
    </row>
    <row r="155" spans="1:99" ht="14" x14ac:dyDescent="0.15">
      <c r="B155" s="54" t="s">
        <v>31</v>
      </c>
      <c r="C155" s="31" t="s">
        <v>21</v>
      </c>
      <c r="D155" s="31" t="s">
        <v>21</v>
      </c>
      <c r="E155" s="31" t="s">
        <v>21</v>
      </c>
      <c r="F155" s="31" t="s">
        <v>21</v>
      </c>
      <c r="G155" s="31" t="s">
        <v>21</v>
      </c>
      <c r="H155" s="31" t="s">
        <v>21</v>
      </c>
      <c r="I155" s="31" t="s">
        <v>21</v>
      </c>
      <c r="J155" s="31" t="s">
        <v>21</v>
      </c>
      <c r="K155" s="31" t="s">
        <v>21</v>
      </c>
      <c r="L155" s="31" t="s">
        <v>21</v>
      </c>
      <c r="M155" s="31" t="s">
        <v>21</v>
      </c>
      <c r="N155" s="31" t="s">
        <v>21</v>
      </c>
      <c r="O155" s="28" t="s">
        <v>24</v>
      </c>
    </row>
    <row r="156" spans="1:99" ht="24" x14ac:dyDescent="0.15">
      <c r="B156" s="55"/>
      <c r="C156" s="30" t="s">
        <v>21</v>
      </c>
      <c r="D156" s="30" t="s">
        <v>21</v>
      </c>
      <c r="E156" s="30" t="s">
        <v>21</v>
      </c>
      <c r="F156" s="30" t="s">
        <v>21</v>
      </c>
      <c r="G156" s="30" t="s">
        <v>21</v>
      </c>
      <c r="H156" s="30" t="s">
        <v>21</v>
      </c>
      <c r="I156" s="30" t="s">
        <v>21</v>
      </c>
      <c r="J156" s="30" t="s">
        <v>21</v>
      </c>
      <c r="K156" s="30" t="s">
        <v>21</v>
      </c>
      <c r="L156" s="30" t="s">
        <v>21</v>
      </c>
      <c r="M156" s="30" t="s">
        <v>21</v>
      </c>
      <c r="N156" s="30" t="s">
        <v>21</v>
      </c>
      <c r="O156" s="28" t="s">
        <v>23</v>
      </c>
    </row>
    <row r="157" spans="1:99" ht="24" x14ac:dyDescent="0.15">
      <c r="B157" s="55"/>
      <c r="C157" s="30" t="s">
        <v>21</v>
      </c>
      <c r="D157" s="30" t="s">
        <v>21</v>
      </c>
      <c r="E157" s="30" t="s">
        <v>21</v>
      </c>
      <c r="F157" s="30" t="s">
        <v>21</v>
      </c>
      <c r="G157" s="30" t="s">
        <v>21</v>
      </c>
      <c r="H157" s="30" t="s">
        <v>21</v>
      </c>
      <c r="I157" s="30" t="s">
        <v>21</v>
      </c>
      <c r="J157" s="30" t="s">
        <v>21</v>
      </c>
      <c r="K157" s="30" t="s">
        <v>21</v>
      </c>
      <c r="L157" s="30" t="s">
        <v>21</v>
      </c>
      <c r="M157" s="30" t="s">
        <v>21</v>
      </c>
      <c r="N157" s="30" t="s">
        <v>21</v>
      </c>
      <c r="O157" s="28" t="s">
        <v>22</v>
      </c>
    </row>
    <row r="158" spans="1:99" ht="14" x14ac:dyDescent="0.15">
      <c r="B158" s="56"/>
      <c r="C158" s="29" t="s">
        <v>21</v>
      </c>
      <c r="D158" s="29" t="s">
        <v>21</v>
      </c>
      <c r="E158" s="29" t="s">
        <v>21</v>
      </c>
      <c r="F158" s="29" t="s">
        <v>21</v>
      </c>
      <c r="G158" s="29" t="s">
        <v>21</v>
      </c>
      <c r="H158" s="29" t="s">
        <v>21</v>
      </c>
      <c r="I158" s="29" t="s">
        <v>21</v>
      </c>
      <c r="J158" s="29" t="s">
        <v>21</v>
      </c>
      <c r="K158" s="29" t="s">
        <v>21</v>
      </c>
      <c r="L158" s="29" t="s">
        <v>21</v>
      </c>
      <c r="M158" s="29" t="s">
        <v>21</v>
      </c>
      <c r="N158" s="29" t="s">
        <v>21</v>
      </c>
      <c r="O158" s="28" t="s">
        <v>20</v>
      </c>
    </row>
    <row r="159" spans="1:99" ht="14" x14ac:dyDescent="0.15">
      <c r="B159" s="54" t="s">
        <v>30</v>
      </c>
      <c r="C159" s="31" t="s">
        <v>21</v>
      </c>
      <c r="D159" s="31" t="s">
        <v>21</v>
      </c>
      <c r="E159" s="31" t="s">
        <v>21</v>
      </c>
      <c r="F159" s="31" t="s">
        <v>21</v>
      </c>
      <c r="G159" s="31" t="s">
        <v>21</v>
      </c>
      <c r="H159" s="31" t="s">
        <v>21</v>
      </c>
      <c r="I159" s="31" t="s">
        <v>21</v>
      </c>
      <c r="J159" s="31" t="s">
        <v>21</v>
      </c>
      <c r="K159" s="31" t="s">
        <v>21</v>
      </c>
      <c r="L159" s="31" t="s">
        <v>21</v>
      </c>
      <c r="M159" s="31" t="s">
        <v>21</v>
      </c>
      <c r="N159" s="31" t="s">
        <v>21</v>
      </c>
      <c r="O159" s="28" t="s">
        <v>24</v>
      </c>
    </row>
    <row r="160" spans="1:99" ht="24" x14ac:dyDescent="0.15">
      <c r="B160" s="55"/>
      <c r="C160" s="30" t="s">
        <v>21</v>
      </c>
      <c r="D160" s="30" t="s">
        <v>21</v>
      </c>
      <c r="E160" s="30" t="s">
        <v>21</v>
      </c>
      <c r="F160" s="30" t="s">
        <v>21</v>
      </c>
      <c r="G160" s="30" t="s">
        <v>21</v>
      </c>
      <c r="H160" s="30" t="s">
        <v>21</v>
      </c>
      <c r="I160" s="30" t="s">
        <v>21</v>
      </c>
      <c r="J160" s="30" t="s">
        <v>21</v>
      </c>
      <c r="K160" s="30" t="s">
        <v>21</v>
      </c>
      <c r="L160" s="30" t="s">
        <v>21</v>
      </c>
      <c r="M160" s="30" t="s">
        <v>21</v>
      </c>
      <c r="N160" s="30" t="s">
        <v>21</v>
      </c>
      <c r="O160" s="28" t="s">
        <v>23</v>
      </c>
    </row>
    <row r="161" spans="2:15" ht="24" x14ac:dyDescent="0.15">
      <c r="B161" s="55"/>
      <c r="C161" s="30" t="s">
        <v>21</v>
      </c>
      <c r="D161" s="30" t="s">
        <v>21</v>
      </c>
      <c r="E161" s="30" t="s">
        <v>21</v>
      </c>
      <c r="F161" s="30" t="s">
        <v>21</v>
      </c>
      <c r="G161" s="30" t="s">
        <v>21</v>
      </c>
      <c r="H161" s="30" t="s">
        <v>21</v>
      </c>
      <c r="I161" s="30" t="s">
        <v>21</v>
      </c>
      <c r="J161" s="30" t="s">
        <v>21</v>
      </c>
      <c r="K161" s="30" t="s">
        <v>21</v>
      </c>
      <c r="L161" s="30" t="s">
        <v>21</v>
      </c>
      <c r="M161" s="30" t="s">
        <v>21</v>
      </c>
      <c r="N161" s="30" t="s">
        <v>21</v>
      </c>
      <c r="O161" s="28" t="s">
        <v>22</v>
      </c>
    </row>
    <row r="162" spans="2:15" ht="14" x14ac:dyDescent="0.15">
      <c r="B162" s="56"/>
      <c r="C162" s="29" t="s">
        <v>21</v>
      </c>
      <c r="D162" s="29" t="s">
        <v>21</v>
      </c>
      <c r="E162" s="29" t="s">
        <v>21</v>
      </c>
      <c r="F162" s="29" t="s">
        <v>21</v>
      </c>
      <c r="G162" s="29" t="s">
        <v>21</v>
      </c>
      <c r="H162" s="29" t="s">
        <v>21</v>
      </c>
      <c r="I162" s="29" t="s">
        <v>21</v>
      </c>
      <c r="J162" s="29" t="s">
        <v>21</v>
      </c>
      <c r="K162" s="29" t="s">
        <v>21</v>
      </c>
      <c r="L162" s="29" t="s">
        <v>21</v>
      </c>
      <c r="M162" s="29" t="s">
        <v>21</v>
      </c>
      <c r="N162" s="29" t="s">
        <v>21</v>
      </c>
      <c r="O162" s="28" t="s">
        <v>20</v>
      </c>
    </row>
    <row r="163" spans="2:15" ht="14" x14ac:dyDescent="0.15">
      <c r="B163" s="54" t="s">
        <v>29</v>
      </c>
      <c r="C163" s="31" t="s">
        <v>21</v>
      </c>
      <c r="D163" s="31" t="s">
        <v>21</v>
      </c>
      <c r="E163" s="31" t="s">
        <v>21</v>
      </c>
      <c r="F163" s="31" t="s">
        <v>21</v>
      </c>
      <c r="G163" s="31" t="s">
        <v>21</v>
      </c>
      <c r="H163" s="31" t="s">
        <v>21</v>
      </c>
      <c r="I163" s="31" t="s">
        <v>21</v>
      </c>
      <c r="J163" s="31" t="s">
        <v>21</v>
      </c>
      <c r="K163" s="31" t="s">
        <v>21</v>
      </c>
      <c r="L163" s="31" t="s">
        <v>21</v>
      </c>
      <c r="M163" s="31" t="s">
        <v>21</v>
      </c>
      <c r="N163" s="31" t="s">
        <v>21</v>
      </c>
      <c r="O163" s="28" t="s">
        <v>24</v>
      </c>
    </row>
    <row r="164" spans="2:15" ht="24" x14ac:dyDescent="0.15">
      <c r="B164" s="55"/>
      <c r="C164" s="30" t="s">
        <v>21</v>
      </c>
      <c r="D164" s="30" t="s">
        <v>21</v>
      </c>
      <c r="E164" s="30" t="s">
        <v>21</v>
      </c>
      <c r="F164" s="30" t="s">
        <v>21</v>
      </c>
      <c r="G164" s="30" t="s">
        <v>21</v>
      </c>
      <c r="H164" s="30" t="s">
        <v>21</v>
      </c>
      <c r="I164" s="30" t="s">
        <v>21</v>
      </c>
      <c r="J164" s="30" t="s">
        <v>21</v>
      </c>
      <c r="K164" s="30" t="s">
        <v>21</v>
      </c>
      <c r="L164" s="30" t="s">
        <v>21</v>
      </c>
      <c r="M164" s="30" t="s">
        <v>21</v>
      </c>
      <c r="N164" s="30" t="s">
        <v>21</v>
      </c>
      <c r="O164" s="28" t="s">
        <v>23</v>
      </c>
    </row>
    <row r="165" spans="2:15" ht="24" x14ac:dyDescent="0.15">
      <c r="B165" s="55"/>
      <c r="C165" s="30" t="s">
        <v>21</v>
      </c>
      <c r="D165" s="30" t="s">
        <v>21</v>
      </c>
      <c r="E165" s="30" t="s">
        <v>21</v>
      </c>
      <c r="F165" s="30" t="s">
        <v>21</v>
      </c>
      <c r="G165" s="30" t="s">
        <v>21</v>
      </c>
      <c r="H165" s="30" t="s">
        <v>21</v>
      </c>
      <c r="I165" s="30" t="s">
        <v>21</v>
      </c>
      <c r="J165" s="30" t="s">
        <v>21</v>
      </c>
      <c r="K165" s="30" t="s">
        <v>21</v>
      </c>
      <c r="L165" s="30" t="s">
        <v>21</v>
      </c>
      <c r="M165" s="30" t="s">
        <v>21</v>
      </c>
      <c r="N165" s="30" t="s">
        <v>21</v>
      </c>
      <c r="O165" s="28" t="s">
        <v>22</v>
      </c>
    </row>
    <row r="166" spans="2:15" ht="14" x14ac:dyDescent="0.15">
      <c r="B166" s="56"/>
      <c r="C166" s="29" t="s">
        <v>21</v>
      </c>
      <c r="D166" s="29" t="s">
        <v>21</v>
      </c>
      <c r="E166" s="29" t="s">
        <v>21</v>
      </c>
      <c r="F166" s="29" t="s">
        <v>21</v>
      </c>
      <c r="G166" s="29" t="s">
        <v>21</v>
      </c>
      <c r="H166" s="29" t="s">
        <v>21</v>
      </c>
      <c r="I166" s="29" t="s">
        <v>21</v>
      </c>
      <c r="J166" s="29" t="s">
        <v>21</v>
      </c>
      <c r="K166" s="29" t="s">
        <v>21</v>
      </c>
      <c r="L166" s="29" t="s">
        <v>21</v>
      </c>
      <c r="M166" s="29" t="s">
        <v>21</v>
      </c>
      <c r="N166" s="29" t="s">
        <v>21</v>
      </c>
      <c r="O166" s="28" t="s">
        <v>20</v>
      </c>
    </row>
    <row r="167" spans="2:15" ht="14" x14ac:dyDescent="0.15">
      <c r="B167" s="54" t="s">
        <v>28</v>
      </c>
      <c r="C167" s="31" t="s">
        <v>21</v>
      </c>
      <c r="D167" s="31" t="s">
        <v>21</v>
      </c>
      <c r="E167" s="31" t="s">
        <v>21</v>
      </c>
      <c r="F167" s="31" t="s">
        <v>21</v>
      </c>
      <c r="G167" s="31" t="s">
        <v>21</v>
      </c>
      <c r="H167" s="31" t="s">
        <v>21</v>
      </c>
      <c r="I167" s="31" t="s">
        <v>21</v>
      </c>
      <c r="J167" s="31" t="s">
        <v>21</v>
      </c>
      <c r="K167" s="31" t="s">
        <v>21</v>
      </c>
      <c r="L167" s="31" t="s">
        <v>21</v>
      </c>
      <c r="M167" s="31" t="s">
        <v>21</v>
      </c>
      <c r="N167" s="31" t="s">
        <v>21</v>
      </c>
      <c r="O167" s="28" t="s">
        <v>24</v>
      </c>
    </row>
    <row r="168" spans="2:15" ht="24" x14ac:dyDescent="0.15">
      <c r="B168" s="55"/>
      <c r="C168" s="30" t="s">
        <v>21</v>
      </c>
      <c r="D168" s="30" t="s">
        <v>21</v>
      </c>
      <c r="E168" s="30" t="s">
        <v>21</v>
      </c>
      <c r="F168" s="30" t="s">
        <v>21</v>
      </c>
      <c r="G168" s="30" t="s">
        <v>21</v>
      </c>
      <c r="H168" s="30" t="s">
        <v>21</v>
      </c>
      <c r="I168" s="30" t="s">
        <v>21</v>
      </c>
      <c r="J168" s="30" t="s">
        <v>21</v>
      </c>
      <c r="K168" s="30" t="s">
        <v>21</v>
      </c>
      <c r="L168" s="30" t="s">
        <v>21</v>
      </c>
      <c r="M168" s="30" t="s">
        <v>21</v>
      </c>
      <c r="N168" s="30" t="s">
        <v>21</v>
      </c>
      <c r="O168" s="28" t="s">
        <v>23</v>
      </c>
    </row>
    <row r="169" spans="2:15" ht="24" x14ac:dyDescent="0.15">
      <c r="B169" s="55"/>
      <c r="C169" s="30" t="s">
        <v>21</v>
      </c>
      <c r="D169" s="30" t="s">
        <v>21</v>
      </c>
      <c r="E169" s="30" t="s">
        <v>21</v>
      </c>
      <c r="F169" s="30" t="s">
        <v>21</v>
      </c>
      <c r="G169" s="30" t="s">
        <v>21</v>
      </c>
      <c r="H169" s="30" t="s">
        <v>21</v>
      </c>
      <c r="I169" s="30" t="s">
        <v>21</v>
      </c>
      <c r="J169" s="30" t="s">
        <v>21</v>
      </c>
      <c r="K169" s="30" t="s">
        <v>21</v>
      </c>
      <c r="L169" s="30" t="s">
        <v>21</v>
      </c>
      <c r="M169" s="30" t="s">
        <v>21</v>
      </c>
      <c r="N169" s="30" t="s">
        <v>21</v>
      </c>
      <c r="O169" s="28" t="s">
        <v>22</v>
      </c>
    </row>
    <row r="170" spans="2:15" ht="14" x14ac:dyDescent="0.15">
      <c r="B170" s="56"/>
      <c r="C170" s="29" t="s">
        <v>21</v>
      </c>
      <c r="D170" s="29" t="s">
        <v>21</v>
      </c>
      <c r="E170" s="29" t="s">
        <v>21</v>
      </c>
      <c r="F170" s="29" t="s">
        <v>21</v>
      </c>
      <c r="G170" s="29" t="s">
        <v>21</v>
      </c>
      <c r="H170" s="29" t="s">
        <v>21</v>
      </c>
      <c r="I170" s="29" t="s">
        <v>21</v>
      </c>
      <c r="J170" s="29" t="s">
        <v>21</v>
      </c>
      <c r="K170" s="29" t="s">
        <v>21</v>
      </c>
      <c r="L170" s="29" t="s">
        <v>21</v>
      </c>
      <c r="M170" s="29" t="s">
        <v>21</v>
      </c>
      <c r="N170" s="29" t="s">
        <v>21</v>
      </c>
      <c r="O170" s="28" t="s">
        <v>20</v>
      </c>
    </row>
    <row r="171" spans="2:15" ht="14" x14ac:dyDescent="0.15">
      <c r="B171" s="54" t="s">
        <v>27</v>
      </c>
      <c r="C171" s="31" t="s">
        <v>21</v>
      </c>
      <c r="D171" s="31" t="s">
        <v>21</v>
      </c>
      <c r="E171" s="31" t="s">
        <v>21</v>
      </c>
      <c r="F171" s="31" t="s">
        <v>21</v>
      </c>
      <c r="G171" s="31" t="s">
        <v>21</v>
      </c>
      <c r="H171" s="31" t="s">
        <v>21</v>
      </c>
      <c r="I171" s="31" t="s">
        <v>21</v>
      </c>
      <c r="J171" s="31" t="s">
        <v>21</v>
      </c>
      <c r="K171" s="31" t="s">
        <v>21</v>
      </c>
      <c r="L171" s="31" t="s">
        <v>21</v>
      </c>
      <c r="M171" s="31" t="s">
        <v>21</v>
      </c>
      <c r="N171" s="31" t="s">
        <v>21</v>
      </c>
      <c r="O171" s="28" t="s">
        <v>24</v>
      </c>
    </row>
    <row r="172" spans="2:15" ht="24" x14ac:dyDescent="0.15">
      <c r="B172" s="55"/>
      <c r="C172" s="30" t="s">
        <v>21</v>
      </c>
      <c r="D172" s="30" t="s">
        <v>21</v>
      </c>
      <c r="E172" s="30" t="s">
        <v>21</v>
      </c>
      <c r="F172" s="30" t="s">
        <v>21</v>
      </c>
      <c r="G172" s="30" t="s">
        <v>21</v>
      </c>
      <c r="H172" s="30" t="s">
        <v>21</v>
      </c>
      <c r="I172" s="30" t="s">
        <v>21</v>
      </c>
      <c r="J172" s="30" t="s">
        <v>21</v>
      </c>
      <c r="K172" s="30" t="s">
        <v>21</v>
      </c>
      <c r="L172" s="30" t="s">
        <v>21</v>
      </c>
      <c r="M172" s="30" t="s">
        <v>21</v>
      </c>
      <c r="N172" s="30" t="s">
        <v>21</v>
      </c>
      <c r="O172" s="28" t="s">
        <v>23</v>
      </c>
    </row>
    <row r="173" spans="2:15" ht="24" x14ac:dyDescent="0.15">
      <c r="B173" s="55"/>
      <c r="C173" s="30" t="s">
        <v>21</v>
      </c>
      <c r="D173" s="30" t="s">
        <v>21</v>
      </c>
      <c r="E173" s="30" t="s">
        <v>21</v>
      </c>
      <c r="F173" s="30" t="s">
        <v>21</v>
      </c>
      <c r="G173" s="30" t="s">
        <v>21</v>
      </c>
      <c r="H173" s="30" t="s">
        <v>21</v>
      </c>
      <c r="I173" s="30" t="s">
        <v>21</v>
      </c>
      <c r="J173" s="30" t="s">
        <v>21</v>
      </c>
      <c r="K173" s="30" t="s">
        <v>21</v>
      </c>
      <c r="L173" s="30" t="s">
        <v>21</v>
      </c>
      <c r="M173" s="30" t="s">
        <v>21</v>
      </c>
      <c r="N173" s="30" t="s">
        <v>21</v>
      </c>
      <c r="O173" s="28" t="s">
        <v>22</v>
      </c>
    </row>
    <row r="174" spans="2:15" ht="14" x14ac:dyDescent="0.15">
      <c r="B174" s="56"/>
      <c r="C174" s="29" t="s">
        <v>21</v>
      </c>
      <c r="D174" s="29" t="s">
        <v>21</v>
      </c>
      <c r="E174" s="29" t="s">
        <v>21</v>
      </c>
      <c r="F174" s="29" t="s">
        <v>21</v>
      </c>
      <c r="G174" s="29" t="s">
        <v>21</v>
      </c>
      <c r="H174" s="29" t="s">
        <v>21</v>
      </c>
      <c r="I174" s="29" t="s">
        <v>21</v>
      </c>
      <c r="J174" s="29" t="s">
        <v>21</v>
      </c>
      <c r="K174" s="29" t="s">
        <v>21</v>
      </c>
      <c r="L174" s="29" t="s">
        <v>21</v>
      </c>
      <c r="M174" s="29" t="s">
        <v>21</v>
      </c>
      <c r="N174" s="29" t="s">
        <v>21</v>
      </c>
      <c r="O174" s="28" t="s">
        <v>20</v>
      </c>
    </row>
    <row r="175" spans="2:15" ht="14" x14ac:dyDescent="0.15">
      <c r="B175" s="54" t="s">
        <v>26</v>
      </c>
      <c r="C175" s="31" t="s">
        <v>21</v>
      </c>
      <c r="D175" s="31" t="s">
        <v>21</v>
      </c>
      <c r="E175" s="31" t="s">
        <v>21</v>
      </c>
      <c r="F175" s="31" t="s">
        <v>21</v>
      </c>
      <c r="G175" s="31" t="s">
        <v>21</v>
      </c>
      <c r="H175" s="31" t="s">
        <v>21</v>
      </c>
      <c r="I175" s="31" t="s">
        <v>21</v>
      </c>
      <c r="J175" s="31" t="s">
        <v>21</v>
      </c>
      <c r="K175" s="31" t="s">
        <v>21</v>
      </c>
      <c r="L175" s="31" t="s">
        <v>21</v>
      </c>
      <c r="M175" s="31" t="s">
        <v>21</v>
      </c>
      <c r="N175" s="31" t="s">
        <v>21</v>
      </c>
      <c r="O175" s="28" t="s">
        <v>24</v>
      </c>
    </row>
    <row r="176" spans="2:15" ht="24" x14ac:dyDescent="0.15">
      <c r="B176" s="55"/>
      <c r="C176" s="30" t="s">
        <v>21</v>
      </c>
      <c r="D176" s="30" t="s">
        <v>21</v>
      </c>
      <c r="E176" s="30" t="s">
        <v>21</v>
      </c>
      <c r="F176" s="30" t="s">
        <v>21</v>
      </c>
      <c r="G176" s="30" t="s">
        <v>21</v>
      </c>
      <c r="H176" s="30" t="s">
        <v>21</v>
      </c>
      <c r="I176" s="30" t="s">
        <v>21</v>
      </c>
      <c r="J176" s="30" t="s">
        <v>21</v>
      </c>
      <c r="K176" s="30" t="s">
        <v>21</v>
      </c>
      <c r="L176" s="30" t="s">
        <v>21</v>
      </c>
      <c r="M176" s="30" t="s">
        <v>21</v>
      </c>
      <c r="N176" s="30" t="s">
        <v>21</v>
      </c>
      <c r="O176" s="28" t="s">
        <v>23</v>
      </c>
    </row>
    <row r="177" spans="2:15" ht="24" x14ac:dyDescent="0.15">
      <c r="B177" s="55"/>
      <c r="C177" s="30" t="s">
        <v>21</v>
      </c>
      <c r="D177" s="30" t="s">
        <v>21</v>
      </c>
      <c r="E177" s="30" t="s">
        <v>21</v>
      </c>
      <c r="F177" s="30" t="s">
        <v>21</v>
      </c>
      <c r="G177" s="30" t="s">
        <v>21</v>
      </c>
      <c r="H177" s="30" t="s">
        <v>21</v>
      </c>
      <c r="I177" s="30" t="s">
        <v>21</v>
      </c>
      <c r="J177" s="30" t="s">
        <v>21</v>
      </c>
      <c r="K177" s="30" t="s">
        <v>21</v>
      </c>
      <c r="L177" s="30" t="s">
        <v>21</v>
      </c>
      <c r="M177" s="30" t="s">
        <v>21</v>
      </c>
      <c r="N177" s="30" t="s">
        <v>21</v>
      </c>
      <c r="O177" s="28" t="s">
        <v>22</v>
      </c>
    </row>
    <row r="178" spans="2:15" ht="14" x14ac:dyDescent="0.15">
      <c r="B178" s="56"/>
      <c r="C178" s="29" t="s">
        <v>21</v>
      </c>
      <c r="D178" s="29" t="s">
        <v>21</v>
      </c>
      <c r="E178" s="29" t="s">
        <v>21</v>
      </c>
      <c r="F178" s="29" t="s">
        <v>21</v>
      </c>
      <c r="G178" s="29" t="s">
        <v>21</v>
      </c>
      <c r="H178" s="29" t="s">
        <v>21</v>
      </c>
      <c r="I178" s="29" t="s">
        <v>21</v>
      </c>
      <c r="J178" s="29" t="s">
        <v>21</v>
      </c>
      <c r="K178" s="29" t="s">
        <v>21</v>
      </c>
      <c r="L178" s="29" t="s">
        <v>21</v>
      </c>
      <c r="M178" s="29" t="s">
        <v>21</v>
      </c>
      <c r="N178" s="29" t="s">
        <v>21</v>
      </c>
      <c r="O178" s="28" t="s">
        <v>20</v>
      </c>
    </row>
    <row r="179" spans="2:15" ht="14" x14ac:dyDescent="0.15">
      <c r="B179" s="54" t="s">
        <v>25</v>
      </c>
      <c r="C179" s="31" t="s">
        <v>21</v>
      </c>
      <c r="D179" s="31" t="s">
        <v>21</v>
      </c>
      <c r="E179" s="31" t="s">
        <v>21</v>
      </c>
      <c r="F179" s="31" t="s">
        <v>21</v>
      </c>
      <c r="G179" s="31" t="s">
        <v>21</v>
      </c>
      <c r="H179" s="31" t="s">
        <v>21</v>
      </c>
      <c r="I179" s="31" t="s">
        <v>21</v>
      </c>
      <c r="J179" s="31" t="s">
        <v>21</v>
      </c>
      <c r="K179" s="31" t="s">
        <v>21</v>
      </c>
      <c r="L179" s="31" t="s">
        <v>21</v>
      </c>
      <c r="M179" s="31" t="s">
        <v>21</v>
      </c>
      <c r="N179" s="31" t="s">
        <v>21</v>
      </c>
      <c r="O179" s="28" t="s">
        <v>24</v>
      </c>
    </row>
    <row r="180" spans="2:15" ht="24" x14ac:dyDescent="0.15">
      <c r="B180" s="55"/>
      <c r="C180" s="30" t="s">
        <v>21</v>
      </c>
      <c r="D180" s="30" t="s">
        <v>21</v>
      </c>
      <c r="E180" s="30" t="s">
        <v>21</v>
      </c>
      <c r="F180" s="30" t="s">
        <v>21</v>
      </c>
      <c r="G180" s="30" t="s">
        <v>21</v>
      </c>
      <c r="H180" s="30" t="s">
        <v>21</v>
      </c>
      <c r="I180" s="30" t="s">
        <v>21</v>
      </c>
      <c r="J180" s="30" t="s">
        <v>21</v>
      </c>
      <c r="K180" s="30" t="s">
        <v>21</v>
      </c>
      <c r="L180" s="30" t="s">
        <v>21</v>
      </c>
      <c r="M180" s="30" t="s">
        <v>21</v>
      </c>
      <c r="N180" s="30" t="s">
        <v>21</v>
      </c>
      <c r="O180" s="28" t="s">
        <v>23</v>
      </c>
    </row>
    <row r="181" spans="2:15" ht="24" x14ac:dyDescent="0.15">
      <c r="B181" s="55"/>
      <c r="C181" s="30" t="s">
        <v>21</v>
      </c>
      <c r="D181" s="30" t="s">
        <v>21</v>
      </c>
      <c r="E181" s="30" t="s">
        <v>21</v>
      </c>
      <c r="F181" s="30" t="s">
        <v>21</v>
      </c>
      <c r="G181" s="30" t="s">
        <v>21</v>
      </c>
      <c r="H181" s="30" t="s">
        <v>21</v>
      </c>
      <c r="I181" s="30" t="s">
        <v>21</v>
      </c>
      <c r="J181" s="30" t="s">
        <v>21</v>
      </c>
      <c r="K181" s="30" t="s">
        <v>21</v>
      </c>
      <c r="L181" s="30" t="s">
        <v>21</v>
      </c>
      <c r="M181" s="30" t="s">
        <v>21</v>
      </c>
      <c r="N181" s="30" t="s">
        <v>21</v>
      </c>
      <c r="O181" s="28" t="s">
        <v>22</v>
      </c>
    </row>
    <row r="182" spans="2:15" ht="14" x14ac:dyDescent="0.15">
      <c r="B182" s="56"/>
      <c r="C182" s="29" t="s">
        <v>21</v>
      </c>
      <c r="D182" s="29" t="s">
        <v>21</v>
      </c>
      <c r="E182" s="29" t="s">
        <v>21</v>
      </c>
      <c r="F182" s="29" t="s">
        <v>21</v>
      </c>
      <c r="G182" s="29" t="s">
        <v>21</v>
      </c>
      <c r="H182" s="29" t="s">
        <v>21</v>
      </c>
      <c r="I182" s="29" t="s">
        <v>21</v>
      </c>
      <c r="J182" s="29" t="s">
        <v>21</v>
      </c>
      <c r="K182" s="29" t="s">
        <v>21</v>
      </c>
      <c r="L182" s="29" t="s">
        <v>21</v>
      </c>
      <c r="M182" s="29" t="s">
        <v>21</v>
      </c>
      <c r="N182" s="29" t="s">
        <v>21</v>
      </c>
      <c r="O182" s="28" t="s">
        <v>20</v>
      </c>
    </row>
  </sheetData>
  <mergeCells count="10">
    <mergeCell ref="B175:B178"/>
    <mergeCell ref="B179:B182"/>
    <mergeCell ref="H25:I25"/>
    <mergeCell ref="J25:K25"/>
    <mergeCell ref="B151:B154"/>
    <mergeCell ref="B155:B158"/>
    <mergeCell ref="B159:B162"/>
    <mergeCell ref="B163:B166"/>
    <mergeCell ref="B167:B170"/>
    <mergeCell ref="B171:B174"/>
  </mergeCells>
  <pageMargins left="0.78740157499999996" right="0.78740157499999996" top="0.984251969" bottom="0.984251969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2D4CD-9A84-A34E-A1CC-BC470F54CF6F}">
  <dimension ref="A2:K13"/>
  <sheetViews>
    <sheetView workbookViewId="0">
      <selection activeCell="I3" sqref="I3"/>
    </sheetView>
  </sheetViews>
  <sheetFormatPr baseColWidth="10" defaultRowHeight="13" x14ac:dyDescent="0.15"/>
  <cols>
    <col min="1" max="1" width="10.83203125" style="12"/>
    <col min="2" max="2" width="15.33203125" style="12" bestFit="1" customWidth="1"/>
    <col min="3" max="3" width="10.83203125" style="12"/>
    <col min="4" max="4" width="15.1640625" style="12" bestFit="1" customWidth="1"/>
    <col min="5" max="5" width="13.6640625" style="12" bestFit="1" customWidth="1"/>
    <col min="6" max="6" width="24.33203125" style="12" bestFit="1" customWidth="1"/>
    <col min="7" max="7" width="27" style="12" bestFit="1" customWidth="1"/>
    <col min="8" max="8" width="28" style="12" bestFit="1" customWidth="1"/>
    <col min="9" max="9" width="15.1640625" style="12" bestFit="1" customWidth="1"/>
    <col min="10" max="16384" width="10.83203125" style="12"/>
  </cols>
  <sheetData>
    <row r="2" spans="1:11" x14ac:dyDescent="0.15">
      <c r="D2" s="59" t="s">
        <v>169</v>
      </c>
      <c r="E2" s="59"/>
      <c r="F2" s="59"/>
      <c r="G2" s="59"/>
      <c r="H2" s="59"/>
    </row>
    <row r="3" spans="1:11" x14ac:dyDescent="0.15">
      <c r="B3" s="12" t="s">
        <v>168</v>
      </c>
      <c r="D3" s="12" t="s">
        <v>167</v>
      </c>
      <c r="E3" s="12" t="s">
        <v>166</v>
      </c>
      <c r="F3" s="12" t="s">
        <v>164</v>
      </c>
      <c r="G3" s="12" t="s">
        <v>165</v>
      </c>
      <c r="H3" s="12" t="s">
        <v>164</v>
      </c>
      <c r="I3" s="12" t="s">
        <v>163</v>
      </c>
    </row>
    <row r="4" spans="1:11" x14ac:dyDescent="0.15">
      <c r="A4" s="12" t="s">
        <v>159</v>
      </c>
      <c r="B4" s="12">
        <f>'VCPO untreated + P1 raw'!E23</f>
        <v>6.825817923186343E-3</v>
      </c>
      <c r="C4" s="12" t="s">
        <v>5</v>
      </c>
      <c r="D4" s="12">
        <v>0.124</v>
      </c>
      <c r="E4" s="12">
        <f>(D4-0.0129)/0.659</f>
        <v>0.16858877086494689</v>
      </c>
      <c r="F4" s="12">
        <f>E4*2</f>
        <v>0.33717754172989378</v>
      </c>
      <c r="G4" s="12">
        <v>0.25</v>
      </c>
      <c r="H4" s="12">
        <f>(G4-0.0129)/0.659</f>
        <v>0.35978755690440062</v>
      </c>
      <c r="I4" s="12">
        <f>(H4/$H$7)*100</f>
        <v>42.713024680237801</v>
      </c>
    </row>
    <row r="5" spans="1:11" x14ac:dyDescent="0.15">
      <c r="A5" s="12" t="s">
        <v>5</v>
      </c>
      <c r="B5" s="12">
        <f>'VCPO untreated + P1 raw'!G23</f>
        <v>2.7635480489225394E-3</v>
      </c>
      <c r="C5" s="12" t="s">
        <v>6</v>
      </c>
      <c r="D5" s="12">
        <v>0.16</v>
      </c>
      <c r="E5" s="12">
        <f>(D5-0.0129)/0.659</f>
        <v>0.22321699544764795</v>
      </c>
      <c r="F5" s="12">
        <f>E5*2</f>
        <v>0.4464339908952959</v>
      </c>
      <c r="G5" s="12">
        <v>0.376</v>
      </c>
      <c r="H5" s="12">
        <f>(G5-0.0129)/0.659</f>
        <v>0.55098634294385429</v>
      </c>
      <c r="I5" s="12">
        <f>(H5/$H$7)*100</f>
        <v>65.411637542785101</v>
      </c>
      <c r="J5" s="12">
        <f>AVERAGE(I4:I6)</f>
        <v>46.976520747012557</v>
      </c>
      <c r="K5" s="12">
        <f>STDEVP(I4:I6)</f>
        <v>13.648757746546501</v>
      </c>
    </row>
    <row r="6" spans="1:11" x14ac:dyDescent="0.15">
      <c r="A6" s="12" t="s">
        <v>6</v>
      </c>
      <c r="B6" s="12">
        <f>'VCPO P2 +P3 raw'!I23</f>
        <v>3.8809015725101929E-3</v>
      </c>
      <c r="C6" s="12" t="s">
        <v>7</v>
      </c>
      <c r="D6" s="12">
        <v>9.8000000000000004E-2</v>
      </c>
      <c r="E6" s="12">
        <f>(D6-0.0129)/0.659</f>
        <v>0.12913505311077392</v>
      </c>
      <c r="F6" s="12">
        <f>E6*2</f>
        <v>0.25827010622154783</v>
      </c>
      <c r="G6" s="12">
        <v>0.19500000000000001</v>
      </c>
      <c r="H6" s="12">
        <f>(G6-0.0129)/0.659</f>
        <v>0.2763277693474962</v>
      </c>
      <c r="I6" s="12">
        <f>(H6/$H$7)*100</f>
        <v>32.804900018014777</v>
      </c>
    </row>
    <row r="7" spans="1:11" x14ac:dyDescent="0.15">
      <c r="A7" s="12" t="s">
        <v>7</v>
      </c>
      <c r="B7" s="12">
        <f>'VCPO P2 +P3 raw'!K23</f>
        <v>2.1323005241700647E-3</v>
      </c>
      <c r="C7" s="12" t="s">
        <v>159</v>
      </c>
      <c r="D7" s="12">
        <v>0.28699999999999998</v>
      </c>
      <c r="E7" s="12">
        <f>(D7-0.0129)/0.659</f>
        <v>0.41593323216995437</v>
      </c>
      <c r="F7" s="12">
        <f>E7*2</f>
        <v>0.83186646433990874</v>
      </c>
      <c r="G7" s="12">
        <v>0.56799999999999995</v>
      </c>
      <c r="H7" s="12">
        <f>(G7-0.0129)/0.659</f>
        <v>0.84233687405159319</v>
      </c>
      <c r="I7" s="12">
        <f>(H7/H7)*100</f>
        <v>100</v>
      </c>
    </row>
    <row r="9" spans="1:11" x14ac:dyDescent="0.15">
      <c r="E9" s="42" t="s">
        <v>18</v>
      </c>
      <c r="F9" s="42" t="s">
        <v>162</v>
      </c>
      <c r="G9" s="42" t="s">
        <v>161</v>
      </c>
      <c r="H9" s="42" t="s">
        <v>160</v>
      </c>
    </row>
    <row r="10" spans="1:11" x14ac:dyDescent="0.15">
      <c r="D10" s="12" t="s">
        <v>159</v>
      </c>
      <c r="E10" s="12">
        <f>AVERAGE(F7,H7)</f>
        <v>0.83710166919575091</v>
      </c>
      <c r="F10" s="12">
        <f>'VCPO Bradford'!H5</f>
        <v>12.503793626707132</v>
      </c>
      <c r="G10" s="12">
        <f>(1/100)*F10</f>
        <v>0.12503793626707133</v>
      </c>
      <c r="H10" s="12">
        <f>E10+G10</f>
        <v>0.96213960546282218</v>
      </c>
    </row>
    <row r="11" spans="1:11" x14ac:dyDescent="0.15">
      <c r="D11" s="12" t="s">
        <v>5</v>
      </c>
      <c r="E11" s="12">
        <f>AVERAGE(F4,H4)</f>
        <v>0.34848254931714717</v>
      </c>
      <c r="F11" s="12">
        <f>'VCPO Bradford'!H6</f>
        <v>22.518968133535658</v>
      </c>
      <c r="G11" s="12">
        <f>(1/100)*F11</f>
        <v>0.22518968133535658</v>
      </c>
      <c r="H11" s="12">
        <f>E11+G11</f>
        <v>0.57367223065250372</v>
      </c>
    </row>
    <row r="12" spans="1:11" x14ac:dyDescent="0.15">
      <c r="D12" s="12" t="s">
        <v>6</v>
      </c>
      <c r="E12" s="12">
        <f>AVERAGE(F5,H5)</f>
        <v>0.49871016691957509</v>
      </c>
      <c r="F12" s="12">
        <f>'VCPO Bradford'!H7</f>
        <v>17.663125948406673</v>
      </c>
      <c r="G12" s="12">
        <f>(1/100)*F12</f>
        <v>0.17663125948406674</v>
      </c>
      <c r="H12" s="12">
        <f>E12+G12</f>
        <v>0.67534142640364181</v>
      </c>
    </row>
    <row r="13" spans="1:11" x14ac:dyDescent="0.15">
      <c r="D13" s="12" t="s">
        <v>7</v>
      </c>
      <c r="E13" s="12">
        <f>AVERAGE(F6,H6)</f>
        <v>0.26729893778452202</v>
      </c>
      <c r="F13" s="12">
        <f>'VCPO Bradford'!H8</f>
        <v>28.861911987860395</v>
      </c>
      <c r="G13" s="12">
        <f>(1/100)*F13</f>
        <v>0.28861911987860395</v>
      </c>
      <c r="H13" s="12">
        <f>E13+G13</f>
        <v>0.55591805766312596</v>
      </c>
    </row>
  </sheetData>
  <mergeCells count="1">
    <mergeCell ref="D2:H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208DB-66D7-6C43-B254-B8CCA9112446}">
  <dimension ref="A1:H11"/>
  <sheetViews>
    <sheetView workbookViewId="0">
      <selection activeCell="E2" sqref="E2"/>
    </sheetView>
  </sheetViews>
  <sheetFormatPr baseColWidth="10" defaultRowHeight="13" x14ac:dyDescent="0.15"/>
  <cols>
    <col min="1" max="4" width="10.83203125" style="12"/>
    <col min="5" max="5" width="12.6640625" style="12" bestFit="1" customWidth="1"/>
    <col min="6" max="7" width="10.83203125" style="12"/>
    <col min="8" max="8" width="12.1640625" style="12" bestFit="1" customWidth="1"/>
    <col min="9" max="16384" width="10.83203125" style="12"/>
  </cols>
  <sheetData>
    <row r="1" spans="1:8" x14ac:dyDescent="0.15">
      <c r="A1" s="12" t="s">
        <v>177</v>
      </c>
      <c r="B1" s="12" t="s">
        <v>176</v>
      </c>
      <c r="C1" s="12" t="s">
        <v>175</v>
      </c>
      <c r="D1" s="12" t="s">
        <v>174</v>
      </c>
      <c r="E1" s="12" t="s">
        <v>173</v>
      </c>
      <c r="F1" s="12">
        <v>1</v>
      </c>
    </row>
    <row r="2" spans="1:8" x14ac:dyDescent="0.15">
      <c r="A2" s="12" t="s">
        <v>170</v>
      </c>
      <c r="B2" s="12">
        <v>2.5000000000000001E-2</v>
      </c>
      <c r="C2" s="12">
        <f>(B2-0.0129)/0.659</f>
        <v>1.836115326251897E-2</v>
      </c>
      <c r="D2" s="12">
        <f>C2*2</f>
        <v>3.672230652503794E-2</v>
      </c>
      <c r="E2" s="12">
        <f>(D2/$F$1)*100</f>
        <v>3.672230652503794</v>
      </c>
    </row>
    <row r="3" spans="1:8" x14ac:dyDescent="0.15">
      <c r="A3" s="12" t="s">
        <v>5</v>
      </c>
      <c r="B3" s="12">
        <v>1.4E-2</v>
      </c>
      <c r="C3" s="12">
        <f>(B3-0.0129)/0.659</f>
        <v>1.6691957511380884E-3</v>
      </c>
      <c r="D3" s="12">
        <f>C3*2</f>
        <v>3.3383915022761768E-3</v>
      </c>
      <c r="E3" s="12">
        <f>(D3/$F$1)*100</f>
        <v>0.33383915022761768</v>
      </c>
    </row>
    <row r="4" spans="1:8" x14ac:dyDescent="0.15">
      <c r="A4" s="12" t="s">
        <v>6</v>
      </c>
      <c r="B4" s="12">
        <v>0.02</v>
      </c>
      <c r="C4" s="12">
        <f>(B4-0.0129)/0.659</f>
        <v>1.0773899848254932E-2</v>
      </c>
      <c r="D4" s="12">
        <f>C4*2</f>
        <v>2.1547799696509863E-2</v>
      </c>
      <c r="E4" s="12">
        <f>(D4/$F$1)*100</f>
        <v>2.1547799696509862</v>
      </c>
      <c r="H4" s="12" t="s">
        <v>172</v>
      </c>
    </row>
    <row r="5" spans="1:8" x14ac:dyDescent="0.15">
      <c r="A5" s="12" t="s">
        <v>7</v>
      </c>
      <c r="B5" s="12">
        <v>0.01</v>
      </c>
      <c r="C5" s="12">
        <f>(B5-0.0129)/0.659</f>
        <v>-4.4006069802731409E-3</v>
      </c>
      <c r="D5" s="12">
        <v>0</v>
      </c>
      <c r="E5" s="12">
        <f>(D5/$F$1)*100</f>
        <v>0</v>
      </c>
      <c r="G5" s="12" t="s">
        <v>170</v>
      </c>
      <c r="H5" s="12">
        <f>E2+E8</f>
        <v>12.503793626707132</v>
      </c>
    </row>
    <row r="6" spans="1:8" x14ac:dyDescent="0.15">
      <c r="G6" s="12" t="s">
        <v>5</v>
      </c>
      <c r="H6" s="12">
        <f>E3+E9</f>
        <v>22.518968133535658</v>
      </c>
    </row>
    <row r="7" spans="1:8" x14ac:dyDescent="0.15">
      <c r="A7" s="12" t="s">
        <v>171</v>
      </c>
      <c r="G7" s="12" t="s">
        <v>6</v>
      </c>
      <c r="H7" s="12">
        <f>E4+E10</f>
        <v>17.663125948406673</v>
      </c>
    </row>
    <row r="8" spans="1:8" x14ac:dyDescent="0.15">
      <c r="A8" s="12" t="s">
        <v>170</v>
      </c>
      <c r="B8" s="12">
        <v>4.2000000000000003E-2</v>
      </c>
      <c r="C8" s="12">
        <f>(B8-0.0129)/0.659</f>
        <v>4.4157814871016693E-2</v>
      </c>
      <c r="D8" s="12">
        <f>C8*2</f>
        <v>8.8315629742033386E-2</v>
      </c>
      <c r="E8" s="12">
        <f>(D8/$F$1)*100</f>
        <v>8.8315629742033384</v>
      </c>
      <c r="G8" s="12" t="s">
        <v>7</v>
      </c>
      <c r="H8" s="12">
        <f>E5+E11</f>
        <v>28.861911987860395</v>
      </c>
    </row>
    <row r="9" spans="1:8" x14ac:dyDescent="0.15">
      <c r="A9" s="12" t="s">
        <v>5</v>
      </c>
      <c r="B9" s="12">
        <v>8.5999999999999993E-2</v>
      </c>
      <c r="C9" s="12">
        <f>(B9-0.0129)/0.659</f>
        <v>0.11092564491654021</v>
      </c>
      <c r="D9" s="12">
        <f>C9*2</f>
        <v>0.22185128983308042</v>
      </c>
      <c r="E9" s="12">
        <f>(D9/$F$1)*100</f>
        <v>22.18512898330804</v>
      </c>
    </row>
    <row r="10" spans="1:8" x14ac:dyDescent="0.15">
      <c r="A10" s="12" t="s">
        <v>6</v>
      </c>
      <c r="B10" s="12">
        <v>6.4000000000000001E-2</v>
      </c>
      <c r="C10" s="12">
        <f>(B10-0.0129)/0.659</f>
        <v>7.7541729893778444E-2</v>
      </c>
      <c r="D10" s="12">
        <f>C10*2</f>
        <v>0.15508345978755689</v>
      </c>
      <c r="E10" s="12">
        <f>(D10/$F$1)*100</f>
        <v>15.508345978755688</v>
      </c>
    </row>
    <row r="11" spans="1:8" x14ac:dyDescent="0.15">
      <c r="A11" s="12" t="s">
        <v>7</v>
      </c>
      <c r="B11" s="12">
        <v>0.108</v>
      </c>
      <c r="C11" s="12">
        <f>(B11-0.0129)/0.659</f>
        <v>0.14430955993930197</v>
      </c>
      <c r="D11" s="12">
        <f>C11*2</f>
        <v>0.28861911987860395</v>
      </c>
      <c r="E11" s="12">
        <f>(D11/$F$1)*100</f>
        <v>28.861911987860395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DD25F-6C54-4A4D-AD5F-CB5D802911EA}">
  <dimension ref="A2:J71"/>
  <sheetViews>
    <sheetView workbookViewId="0">
      <selection activeCell="J5" sqref="J5"/>
    </sheetView>
  </sheetViews>
  <sheetFormatPr baseColWidth="10" defaultRowHeight="15" x14ac:dyDescent="0.2"/>
  <cols>
    <col min="1" max="9" width="10.83203125" style="43"/>
    <col min="10" max="10" width="11.83203125" style="43" bestFit="1" customWidth="1"/>
    <col min="11" max="16384" width="10.83203125" style="43"/>
  </cols>
  <sheetData>
    <row r="2" spans="1:10" x14ac:dyDescent="0.2">
      <c r="A2" s="46" t="s">
        <v>127</v>
      </c>
      <c r="B2" s="46" t="s">
        <v>178</v>
      </c>
      <c r="C2" s="60" t="s">
        <v>4</v>
      </c>
      <c r="D2" s="61"/>
      <c r="E2" s="60" t="s">
        <v>5</v>
      </c>
      <c r="F2" s="61"/>
      <c r="G2" s="43">
        <f>SLOPE(C3:C39,$B$3:$B$39)</f>
        <v>7.4400189663347569E-4</v>
      </c>
      <c r="H2" s="43">
        <f>SLOPE(D3:D39,$B$3:$B$39)</f>
        <v>7.587482219061167E-4</v>
      </c>
      <c r="I2" s="43">
        <f>SLOPE(E3:E39,$B$3:$B$39)</f>
        <v>1.7543859649122822E-6</v>
      </c>
      <c r="J2" s="43">
        <f>SLOPE(F3:F39,$B$3:$B$39)</f>
        <v>0</v>
      </c>
    </row>
    <row r="3" spans="1:10" x14ac:dyDescent="0.2">
      <c r="A3" s="45">
        <v>0</v>
      </c>
      <c r="B3" s="44">
        <v>0</v>
      </c>
      <c r="C3" s="44">
        <v>0.152</v>
      </c>
      <c r="D3" s="44">
        <v>0.14399999999999999</v>
      </c>
      <c r="E3" s="44">
        <v>0.109</v>
      </c>
      <c r="F3" s="44">
        <v>0.108</v>
      </c>
    </row>
    <row r="4" spans="1:10" x14ac:dyDescent="0.2">
      <c r="A4" s="45">
        <v>5.7870370370370366E-5</v>
      </c>
      <c r="B4" s="44">
        <f t="shared" ref="B4:B35" si="0">B3+5</f>
        <v>5</v>
      </c>
      <c r="C4" s="44">
        <v>0.16300000000000001</v>
      </c>
      <c r="D4" s="44">
        <v>0.154</v>
      </c>
      <c r="E4" s="44">
        <v>0.109</v>
      </c>
      <c r="F4" s="44">
        <v>0.108</v>
      </c>
      <c r="H4" s="43">
        <f>AVERAGE(G2:H2)</f>
        <v>7.5137505926979619E-4</v>
      </c>
      <c r="J4" s="43">
        <f>AVERAGE(I2:J2)</f>
        <v>8.7719298245614111E-7</v>
      </c>
    </row>
    <row r="5" spans="1:10" x14ac:dyDescent="0.2">
      <c r="A5" s="45">
        <v>1.1574074074074073E-4</v>
      </c>
      <c r="B5" s="44">
        <f t="shared" si="0"/>
        <v>10</v>
      </c>
      <c r="C5" s="44">
        <v>0.17199999999999999</v>
      </c>
      <c r="D5" s="44">
        <v>0.16400000000000001</v>
      </c>
      <c r="E5" s="44">
        <v>0.109</v>
      </c>
      <c r="F5" s="44">
        <v>0.108</v>
      </c>
    </row>
    <row r="6" spans="1:10" x14ac:dyDescent="0.2">
      <c r="A6" s="45">
        <v>1.7361111111111112E-4</v>
      </c>
      <c r="B6" s="44">
        <f t="shared" si="0"/>
        <v>15</v>
      </c>
      <c r="C6" s="44">
        <v>0.18</v>
      </c>
      <c r="D6" s="44">
        <v>0.17299999999999999</v>
      </c>
      <c r="E6" s="44">
        <v>0.109</v>
      </c>
      <c r="F6" s="44">
        <v>0.108</v>
      </c>
    </row>
    <row r="7" spans="1:10" x14ac:dyDescent="0.2">
      <c r="A7" s="45">
        <v>2.3148148148148146E-4</v>
      </c>
      <c r="B7" s="44">
        <f t="shared" si="0"/>
        <v>20</v>
      </c>
      <c r="C7" s="44">
        <v>0.188</v>
      </c>
      <c r="D7" s="44">
        <v>0.18099999999999999</v>
      </c>
      <c r="E7" s="44">
        <v>0.109</v>
      </c>
      <c r="F7" s="44">
        <v>0.108</v>
      </c>
    </row>
    <row r="8" spans="1:10" x14ac:dyDescent="0.2">
      <c r="A8" s="45">
        <v>2.8935185185185189E-4</v>
      </c>
      <c r="B8" s="44">
        <f t="shared" si="0"/>
        <v>25</v>
      </c>
      <c r="C8" s="44">
        <v>0.19600000000000001</v>
      </c>
      <c r="D8" s="44">
        <v>0.188</v>
      </c>
      <c r="E8" s="44">
        <v>0.109</v>
      </c>
      <c r="F8" s="44">
        <v>0.108</v>
      </c>
    </row>
    <row r="9" spans="1:10" x14ac:dyDescent="0.2">
      <c r="A9" s="45">
        <v>3.4722222222222224E-4</v>
      </c>
      <c r="B9" s="44">
        <f t="shared" si="0"/>
        <v>30</v>
      </c>
      <c r="C9" s="44">
        <v>0.20200000000000001</v>
      </c>
      <c r="D9" s="44">
        <v>0.19600000000000001</v>
      </c>
      <c r="E9" s="44">
        <v>0.109</v>
      </c>
      <c r="F9" s="44">
        <v>0.108</v>
      </c>
    </row>
    <row r="10" spans="1:10" x14ac:dyDescent="0.2">
      <c r="A10" s="45">
        <v>4.0509259259259258E-4</v>
      </c>
      <c r="B10" s="44">
        <f t="shared" si="0"/>
        <v>35</v>
      </c>
      <c r="C10" s="44">
        <v>0.20799999999999999</v>
      </c>
      <c r="D10" s="44">
        <v>0.20200000000000001</v>
      </c>
      <c r="E10" s="44">
        <v>0.109</v>
      </c>
      <c r="F10" s="44">
        <v>0.108</v>
      </c>
    </row>
    <row r="11" spans="1:10" x14ac:dyDescent="0.2">
      <c r="A11" s="45">
        <v>4.6296296296296293E-4</v>
      </c>
      <c r="B11" s="44">
        <f t="shared" si="0"/>
        <v>40</v>
      </c>
      <c r="C11" s="44">
        <v>0.214</v>
      </c>
      <c r="D11" s="44">
        <v>0.20899999999999999</v>
      </c>
      <c r="E11" s="44">
        <v>0.109</v>
      </c>
      <c r="F11" s="44">
        <v>0.108</v>
      </c>
    </row>
    <row r="12" spans="1:10" x14ac:dyDescent="0.2">
      <c r="A12" s="45">
        <v>5.2083333333333333E-4</v>
      </c>
      <c r="B12" s="44">
        <f t="shared" si="0"/>
        <v>45</v>
      </c>
      <c r="C12" s="44">
        <v>0.22</v>
      </c>
      <c r="D12" s="44">
        <v>0.214</v>
      </c>
      <c r="E12" s="44">
        <v>0.109</v>
      </c>
      <c r="F12" s="44">
        <v>0.108</v>
      </c>
    </row>
    <row r="13" spans="1:10" x14ac:dyDescent="0.2">
      <c r="A13" s="45">
        <v>5.7870370370370378E-4</v>
      </c>
      <c r="B13" s="44">
        <f t="shared" si="0"/>
        <v>50</v>
      </c>
      <c r="C13" s="44">
        <v>0.22500000000000001</v>
      </c>
      <c r="D13" s="44">
        <v>0.22</v>
      </c>
      <c r="E13" s="44">
        <v>0.109</v>
      </c>
      <c r="F13" s="44">
        <v>0.108</v>
      </c>
    </row>
    <row r="14" spans="1:10" x14ac:dyDescent="0.2">
      <c r="A14" s="45">
        <v>6.3657407407407402E-4</v>
      </c>
      <c r="B14" s="44">
        <f t="shared" si="0"/>
        <v>55</v>
      </c>
      <c r="C14" s="44">
        <v>0.23100000000000001</v>
      </c>
      <c r="D14" s="44">
        <v>0.22500000000000001</v>
      </c>
      <c r="E14" s="44">
        <v>0.109</v>
      </c>
      <c r="F14" s="44">
        <v>0.108</v>
      </c>
    </row>
    <row r="15" spans="1:10" x14ac:dyDescent="0.2">
      <c r="A15" s="45">
        <v>6.9444444444444447E-4</v>
      </c>
      <c r="B15" s="44">
        <f t="shared" si="0"/>
        <v>60</v>
      </c>
      <c r="C15" s="44">
        <v>0.23499999999999999</v>
      </c>
      <c r="D15" s="44">
        <v>0.23</v>
      </c>
      <c r="E15" s="44">
        <v>0.109</v>
      </c>
      <c r="F15" s="44">
        <v>0.108</v>
      </c>
    </row>
    <row r="16" spans="1:10" x14ac:dyDescent="0.2">
      <c r="A16" s="45">
        <v>7.5231481481481471E-4</v>
      </c>
      <c r="B16" s="44">
        <f t="shared" si="0"/>
        <v>65</v>
      </c>
      <c r="C16" s="44">
        <v>0.24</v>
      </c>
      <c r="D16" s="44">
        <v>0.23499999999999999</v>
      </c>
      <c r="E16" s="44">
        <v>0.109</v>
      </c>
      <c r="F16" s="44">
        <v>0.108</v>
      </c>
    </row>
    <row r="17" spans="1:6" x14ac:dyDescent="0.2">
      <c r="A17" s="45">
        <v>8.1018518518518516E-4</v>
      </c>
      <c r="B17" s="44">
        <f t="shared" si="0"/>
        <v>70</v>
      </c>
      <c r="C17" s="44">
        <v>0.24399999999999999</v>
      </c>
      <c r="D17" s="44">
        <v>0.23899999999999999</v>
      </c>
      <c r="E17" s="44">
        <v>0.109</v>
      </c>
      <c r="F17" s="44">
        <v>0.108</v>
      </c>
    </row>
    <row r="18" spans="1:6" x14ac:dyDescent="0.2">
      <c r="A18" s="45">
        <v>8.6805555555555551E-4</v>
      </c>
      <c r="B18" s="44">
        <f t="shared" si="0"/>
        <v>75</v>
      </c>
      <c r="C18" s="44">
        <v>0.249</v>
      </c>
      <c r="D18" s="44">
        <v>0.24299999999999999</v>
      </c>
      <c r="E18" s="44">
        <v>0.109</v>
      </c>
      <c r="F18" s="44">
        <v>0.108</v>
      </c>
    </row>
    <row r="19" spans="1:6" x14ac:dyDescent="0.2">
      <c r="A19" s="45">
        <v>9.2592592592592585E-4</v>
      </c>
      <c r="B19" s="44">
        <f t="shared" si="0"/>
        <v>80</v>
      </c>
      <c r="C19" s="44">
        <v>0.253</v>
      </c>
      <c r="D19" s="44">
        <v>0.247</v>
      </c>
      <c r="E19" s="44">
        <v>0.109</v>
      </c>
      <c r="F19" s="44">
        <v>0.108</v>
      </c>
    </row>
    <row r="20" spans="1:6" x14ac:dyDescent="0.2">
      <c r="A20" s="45">
        <v>9.8379629629629642E-4</v>
      </c>
      <c r="B20" s="44">
        <f t="shared" si="0"/>
        <v>85</v>
      </c>
      <c r="C20" s="44">
        <v>0.25700000000000001</v>
      </c>
      <c r="D20" s="44">
        <v>0.251</v>
      </c>
      <c r="E20" s="44">
        <v>0.109</v>
      </c>
      <c r="F20" s="44">
        <v>0.108</v>
      </c>
    </row>
    <row r="21" spans="1:6" x14ac:dyDescent="0.2">
      <c r="A21" s="45">
        <v>1.0416666666666667E-3</v>
      </c>
      <c r="B21" s="44">
        <f t="shared" si="0"/>
        <v>90</v>
      </c>
      <c r="C21" s="44">
        <v>0.26</v>
      </c>
      <c r="D21" s="44">
        <v>0.254</v>
      </c>
      <c r="E21" s="44">
        <v>0.109</v>
      </c>
      <c r="F21" s="44">
        <v>0.108</v>
      </c>
    </row>
    <row r="22" spans="1:6" x14ac:dyDescent="0.2">
      <c r="A22" s="45">
        <v>1.0995370370370371E-3</v>
      </c>
      <c r="B22" s="44">
        <f t="shared" si="0"/>
        <v>95</v>
      </c>
      <c r="C22" s="44">
        <v>0.26300000000000001</v>
      </c>
      <c r="D22" s="44">
        <v>0.25800000000000001</v>
      </c>
      <c r="E22" s="44">
        <v>0.109</v>
      </c>
      <c r="F22" s="44">
        <v>0.108</v>
      </c>
    </row>
    <row r="23" spans="1:6" x14ac:dyDescent="0.2">
      <c r="A23" s="45">
        <v>1.1574074074074073E-3</v>
      </c>
      <c r="B23" s="44">
        <f t="shared" si="0"/>
        <v>100</v>
      </c>
      <c r="C23" s="44">
        <v>0.26600000000000001</v>
      </c>
      <c r="D23" s="44">
        <v>0.26100000000000001</v>
      </c>
      <c r="E23" s="44">
        <v>0.109</v>
      </c>
      <c r="F23" s="44">
        <v>0.108</v>
      </c>
    </row>
    <row r="24" spans="1:6" x14ac:dyDescent="0.2">
      <c r="A24" s="45">
        <v>1.2152777777777778E-3</v>
      </c>
      <c r="B24" s="44">
        <f t="shared" si="0"/>
        <v>105</v>
      </c>
      <c r="C24" s="44">
        <v>0.26900000000000002</v>
      </c>
      <c r="D24" s="44">
        <v>0.26400000000000001</v>
      </c>
      <c r="E24" s="44">
        <v>0.109</v>
      </c>
      <c r="F24" s="44">
        <v>0.108</v>
      </c>
    </row>
    <row r="25" spans="1:6" x14ac:dyDescent="0.2">
      <c r="A25" s="45">
        <v>1.2731481481481483E-3</v>
      </c>
      <c r="B25" s="44">
        <f t="shared" si="0"/>
        <v>110</v>
      </c>
      <c r="C25" s="44">
        <v>0.27200000000000002</v>
      </c>
      <c r="D25" s="44">
        <v>0.26700000000000002</v>
      </c>
      <c r="E25" s="44">
        <v>0.109</v>
      </c>
      <c r="F25" s="44">
        <v>0.108</v>
      </c>
    </row>
    <row r="26" spans="1:6" x14ac:dyDescent="0.2">
      <c r="A26" s="45">
        <v>1.3310185185185185E-3</v>
      </c>
      <c r="B26" s="44">
        <f t="shared" si="0"/>
        <v>115</v>
      </c>
      <c r="C26" s="44">
        <v>0.27400000000000002</v>
      </c>
      <c r="D26" s="44">
        <v>0.26900000000000002</v>
      </c>
      <c r="E26" s="44">
        <v>0.109</v>
      </c>
      <c r="F26" s="44">
        <v>0.108</v>
      </c>
    </row>
    <row r="27" spans="1:6" x14ac:dyDescent="0.2">
      <c r="A27" s="45">
        <v>1.3888888888888889E-3</v>
      </c>
      <c r="B27" s="44">
        <f t="shared" si="0"/>
        <v>120</v>
      </c>
      <c r="C27" s="44">
        <v>0.27700000000000002</v>
      </c>
      <c r="D27" s="44">
        <v>0.27200000000000002</v>
      </c>
      <c r="E27" s="44">
        <v>0.109</v>
      </c>
      <c r="F27" s="44">
        <v>0.108</v>
      </c>
    </row>
    <row r="28" spans="1:6" x14ac:dyDescent="0.2">
      <c r="A28" s="45">
        <v>1.4467592592592594E-3</v>
      </c>
      <c r="B28" s="44">
        <f t="shared" si="0"/>
        <v>125</v>
      </c>
      <c r="C28" s="44">
        <v>0.27900000000000003</v>
      </c>
      <c r="D28" s="44">
        <v>0.27400000000000002</v>
      </c>
      <c r="E28" s="44">
        <v>0.109</v>
      </c>
      <c r="F28" s="44">
        <v>0.108</v>
      </c>
    </row>
    <row r="29" spans="1:6" x14ac:dyDescent="0.2">
      <c r="A29" s="45">
        <v>1.5046296296296294E-3</v>
      </c>
      <c r="B29" s="44">
        <f t="shared" si="0"/>
        <v>130</v>
      </c>
      <c r="C29" s="44">
        <v>0.28100000000000003</v>
      </c>
      <c r="D29" s="44">
        <v>0.27600000000000002</v>
      </c>
      <c r="E29" s="44">
        <v>0.109</v>
      </c>
      <c r="F29" s="44">
        <v>0.108</v>
      </c>
    </row>
    <row r="30" spans="1:6" x14ac:dyDescent="0.2">
      <c r="A30" s="45">
        <v>1.5624999999999999E-3</v>
      </c>
      <c r="B30" s="44">
        <f t="shared" si="0"/>
        <v>135</v>
      </c>
      <c r="C30" s="44">
        <v>0.28299999999999997</v>
      </c>
      <c r="D30" s="44">
        <v>0.27900000000000003</v>
      </c>
      <c r="E30" s="44">
        <v>0.109</v>
      </c>
      <c r="F30" s="44">
        <v>0.108</v>
      </c>
    </row>
    <row r="31" spans="1:6" x14ac:dyDescent="0.2">
      <c r="A31" s="45">
        <v>1.6203703703703703E-3</v>
      </c>
      <c r="B31" s="44">
        <f t="shared" si="0"/>
        <v>140</v>
      </c>
      <c r="C31" s="44">
        <v>0.28499999999999998</v>
      </c>
      <c r="D31" s="44">
        <v>0.28000000000000003</v>
      </c>
      <c r="E31" s="44">
        <v>0.109</v>
      </c>
      <c r="F31" s="44">
        <v>0.108</v>
      </c>
    </row>
    <row r="32" spans="1:6" x14ac:dyDescent="0.2">
      <c r="A32" s="45">
        <v>1.6782407407407406E-3</v>
      </c>
      <c r="B32" s="44">
        <f t="shared" si="0"/>
        <v>145</v>
      </c>
      <c r="C32" s="44">
        <v>0.28699999999999998</v>
      </c>
      <c r="D32" s="44">
        <v>0.28199999999999997</v>
      </c>
      <c r="E32" s="44">
        <v>0.11</v>
      </c>
      <c r="F32" s="44">
        <v>0.108</v>
      </c>
    </row>
    <row r="33" spans="1:6" x14ac:dyDescent="0.2">
      <c r="A33" s="45">
        <v>1.736111111111111E-3</v>
      </c>
      <c r="B33" s="44">
        <f t="shared" si="0"/>
        <v>150</v>
      </c>
      <c r="C33" s="44">
        <v>0.28799999999999998</v>
      </c>
      <c r="D33" s="44">
        <v>0.28399999999999997</v>
      </c>
      <c r="E33" s="44">
        <v>0.11</v>
      </c>
      <c r="F33" s="44">
        <v>0.108</v>
      </c>
    </row>
    <row r="34" spans="1:6" x14ac:dyDescent="0.2">
      <c r="A34" s="45">
        <v>1.7939814814814815E-3</v>
      </c>
      <c r="B34" s="44">
        <f t="shared" si="0"/>
        <v>155</v>
      </c>
      <c r="C34" s="44">
        <v>0.28899999999999998</v>
      </c>
      <c r="D34" s="44">
        <v>0.28499999999999998</v>
      </c>
      <c r="E34" s="44">
        <v>0.109</v>
      </c>
      <c r="F34" s="44">
        <v>0.108</v>
      </c>
    </row>
    <row r="35" spans="1:6" x14ac:dyDescent="0.2">
      <c r="A35" s="45">
        <v>1.8518518518518517E-3</v>
      </c>
      <c r="B35" s="44">
        <f t="shared" si="0"/>
        <v>160</v>
      </c>
      <c r="C35" s="44">
        <v>0.29099999999999998</v>
      </c>
      <c r="D35" s="44">
        <v>0.28599999999999998</v>
      </c>
      <c r="E35" s="44">
        <v>0.11</v>
      </c>
      <c r="F35" s="44">
        <v>0.108</v>
      </c>
    </row>
    <row r="36" spans="1:6" x14ac:dyDescent="0.2">
      <c r="A36" s="45">
        <v>1.9097222222222222E-3</v>
      </c>
      <c r="B36" s="44">
        <f t="shared" ref="B36:B71" si="1">B35+5</f>
        <v>165</v>
      </c>
      <c r="C36" s="44">
        <v>0.29199999999999998</v>
      </c>
      <c r="D36" s="44">
        <v>0.28699999999999998</v>
      </c>
      <c r="E36" s="44">
        <v>0.109</v>
      </c>
      <c r="F36" s="44">
        <v>0.108</v>
      </c>
    </row>
    <row r="37" spans="1:6" x14ac:dyDescent="0.2">
      <c r="A37" s="45">
        <v>1.9675925925925928E-3</v>
      </c>
      <c r="B37" s="44">
        <f t="shared" si="1"/>
        <v>170</v>
      </c>
      <c r="C37" s="44">
        <v>0.29299999999999998</v>
      </c>
      <c r="D37" s="44">
        <v>0.28799999999999998</v>
      </c>
      <c r="E37" s="44">
        <v>0.109</v>
      </c>
      <c r="F37" s="44">
        <v>0.108</v>
      </c>
    </row>
    <row r="38" spans="1:6" x14ac:dyDescent="0.2">
      <c r="A38" s="45">
        <v>2.0254629629629629E-3</v>
      </c>
      <c r="B38" s="44">
        <f t="shared" si="1"/>
        <v>175</v>
      </c>
      <c r="C38" s="44">
        <v>0.29499999999999998</v>
      </c>
      <c r="D38" s="44">
        <v>0.28899999999999998</v>
      </c>
      <c r="E38" s="44">
        <v>0.109</v>
      </c>
      <c r="F38" s="44">
        <v>0.108</v>
      </c>
    </row>
    <row r="39" spans="1:6" x14ac:dyDescent="0.2">
      <c r="A39" s="45">
        <v>2.0833333333333333E-3</v>
      </c>
      <c r="B39" s="44">
        <f t="shared" si="1"/>
        <v>180</v>
      </c>
      <c r="C39" s="44">
        <v>0.29599999999999999</v>
      </c>
      <c r="D39" s="44">
        <v>0.28999999999999998</v>
      </c>
      <c r="E39" s="44">
        <v>0.109</v>
      </c>
      <c r="F39" s="44">
        <v>0.108</v>
      </c>
    </row>
    <row r="40" spans="1:6" x14ac:dyDescent="0.2">
      <c r="A40" s="45">
        <v>2.1412037037037038E-3</v>
      </c>
      <c r="B40" s="44">
        <f t="shared" si="1"/>
        <v>185</v>
      </c>
      <c r="C40" s="44">
        <v>0.29699999999999999</v>
      </c>
      <c r="D40" s="44">
        <v>0.29099999999999998</v>
      </c>
      <c r="E40" s="44">
        <v>0.109</v>
      </c>
      <c r="F40" s="44">
        <v>0.108</v>
      </c>
    </row>
    <row r="41" spans="1:6" x14ac:dyDescent="0.2">
      <c r="A41" s="45">
        <v>2.1990740740740742E-3</v>
      </c>
      <c r="B41" s="44">
        <f t="shared" si="1"/>
        <v>190</v>
      </c>
      <c r="C41" s="44">
        <v>0.29799999999999999</v>
      </c>
      <c r="D41" s="44">
        <v>0.29199999999999998</v>
      </c>
      <c r="E41" s="44">
        <v>0.109</v>
      </c>
      <c r="F41" s="44">
        <v>0.108</v>
      </c>
    </row>
    <row r="42" spans="1:6" x14ac:dyDescent="0.2">
      <c r="A42" s="45">
        <v>2.2569444444444447E-3</v>
      </c>
      <c r="B42" s="44">
        <f t="shared" si="1"/>
        <v>195</v>
      </c>
      <c r="C42" s="44">
        <v>0.29899999999999999</v>
      </c>
      <c r="D42" s="44">
        <v>0.29299999999999998</v>
      </c>
      <c r="E42" s="44">
        <v>0.109</v>
      </c>
      <c r="F42" s="44">
        <v>0.108</v>
      </c>
    </row>
    <row r="43" spans="1:6" x14ac:dyDescent="0.2">
      <c r="A43" s="45">
        <v>2.3148148148148151E-3</v>
      </c>
      <c r="B43" s="44">
        <f t="shared" si="1"/>
        <v>200</v>
      </c>
      <c r="C43" s="44">
        <v>0.3</v>
      </c>
      <c r="D43" s="44">
        <v>0.29399999999999998</v>
      </c>
      <c r="E43" s="44">
        <v>0.109</v>
      </c>
      <c r="F43" s="44">
        <v>0.108</v>
      </c>
    </row>
    <row r="44" spans="1:6" x14ac:dyDescent="0.2">
      <c r="A44" s="45">
        <v>2.3726851851851851E-3</v>
      </c>
      <c r="B44" s="44">
        <f t="shared" si="1"/>
        <v>205</v>
      </c>
      <c r="C44" s="44">
        <v>0.3</v>
      </c>
      <c r="D44" s="44">
        <v>0.29499999999999998</v>
      </c>
      <c r="E44" s="44">
        <v>0.109</v>
      </c>
      <c r="F44" s="44">
        <v>0.108</v>
      </c>
    </row>
    <row r="45" spans="1:6" x14ac:dyDescent="0.2">
      <c r="A45" s="45">
        <v>2.4305555555555556E-3</v>
      </c>
      <c r="B45" s="44">
        <f t="shared" si="1"/>
        <v>210</v>
      </c>
      <c r="C45" s="44">
        <v>0.30099999999999999</v>
      </c>
      <c r="D45" s="44">
        <v>0.29499999999999998</v>
      </c>
      <c r="E45" s="44">
        <v>0.109</v>
      </c>
      <c r="F45" s="44">
        <v>0.108</v>
      </c>
    </row>
    <row r="46" spans="1:6" x14ac:dyDescent="0.2">
      <c r="A46" s="45">
        <v>2.488425925925926E-3</v>
      </c>
      <c r="B46" s="44">
        <f t="shared" si="1"/>
        <v>215</v>
      </c>
      <c r="C46" s="44">
        <v>0.30199999999999999</v>
      </c>
      <c r="D46" s="44">
        <v>0.29599999999999999</v>
      </c>
      <c r="E46" s="44">
        <v>0.109</v>
      </c>
      <c r="F46" s="44">
        <v>0.108</v>
      </c>
    </row>
    <row r="47" spans="1:6" x14ac:dyDescent="0.2">
      <c r="A47" s="45">
        <v>2.5462962962962961E-3</v>
      </c>
      <c r="B47" s="44">
        <f t="shared" si="1"/>
        <v>220</v>
      </c>
      <c r="C47" s="44">
        <v>0.30199999999999999</v>
      </c>
      <c r="D47" s="44">
        <v>0.29699999999999999</v>
      </c>
      <c r="E47" s="44">
        <v>0.109</v>
      </c>
      <c r="F47" s="44">
        <v>0.108</v>
      </c>
    </row>
    <row r="48" spans="1:6" x14ac:dyDescent="0.2">
      <c r="A48" s="45">
        <v>2.6041666666666665E-3</v>
      </c>
      <c r="B48" s="44">
        <f t="shared" si="1"/>
        <v>225</v>
      </c>
      <c r="C48" s="44">
        <v>0.30299999999999999</v>
      </c>
      <c r="D48" s="44">
        <v>0.29699999999999999</v>
      </c>
      <c r="E48" s="44">
        <v>0.109</v>
      </c>
      <c r="F48" s="44">
        <v>0.108</v>
      </c>
    </row>
    <row r="49" spans="1:6" x14ac:dyDescent="0.2">
      <c r="A49" s="45">
        <v>2.6620370370370374E-3</v>
      </c>
      <c r="B49" s="44">
        <f t="shared" si="1"/>
        <v>230</v>
      </c>
      <c r="C49" s="44">
        <v>0.30299999999999999</v>
      </c>
      <c r="D49" s="44">
        <v>0.29799999999999999</v>
      </c>
      <c r="E49" s="44">
        <v>0.109</v>
      </c>
      <c r="F49" s="44">
        <v>0.108</v>
      </c>
    </row>
    <row r="50" spans="1:6" x14ac:dyDescent="0.2">
      <c r="A50" s="45">
        <v>2.7199074074074074E-3</v>
      </c>
      <c r="B50" s="44">
        <f t="shared" si="1"/>
        <v>235</v>
      </c>
      <c r="C50" s="44">
        <v>0.30399999999999999</v>
      </c>
      <c r="D50" s="44">
        <v>0.29899999999999999</v>
      </c>
      <c r="E50" s="44">
        <v>0.109</v>
      </c>
      <c r="F50" s="44">
        <v>0.108</v>
      </c>
    </row>
    <row r="51" spans="1:6" x14ac:dyDescent="0.2">
      <c r="A51" s="45">
        <v>2.7777777777777779E-3</v>
      </c>
      <c r="B51" s="44">
        <f t="shared" si="1"/>
        <v>240</v>
      </c>
      <c r="C51" s="44">
        <v>0.30399999999999999</v>
      </c>
      <c r="D51" s="44">
        <v>0.29899999999999999</v>
      </c>
      <c r="E51" s="44">
        <v>0.109</v>
      </c>
      <c r="F51" s="44">
        <v>0.108</v>
      </c>
    </row>
    <row r="52" spans="1:6" x14ac:dyDescent="0.2">
      <c r="A52" s="45">
        <v>2.8356481481481479E-3</v>
      </c>
      <c r="B52" s="44">
        <f t="shared" si="1"/>
        <v>245</v>
      </c>
      <c r="C52" s="44">
        <v>0.30499999999999999</v>
      </c>
      <c r="D52" s="44">
        <v>0.3</v>
      </c>
      <c r="E52" s="44">
        <v>0.109</v>
      </c>
      <c r="F52" s="44">
        <v>0.108</v>
      </c>
    </row>
    <row r="53" spans="1:6" x14ac:dyDescent="0.2">
      <c r="A53" s="45">
        <v>2.8935185185185188E-3</v>
      </c>
      <c r="B53" s="44">
        <f t="shared" si="1"/>
        <v>250</v>
      </c>
      <c r="C53" s="44">
        <v>0.30499999999999999</v>
      </c>
      <c r="D53" s="44">
        <v>0.3</v>
      </c>
      <c r="E53" s="44">
        <v>0.109</v>
      </c>
      <c r="F53" s="44">
        <v>0.108</v>
      </c>
    </row>
    <row r="54" spans="1:6" x14ac:dyDescent="0.2">
      <c r="A54" s="45">
        <v>2.9513888888888888E-3</v>
      </c>
      <c r="B54" s="44">
        <f t="shared" si="1"/>
        <v>255</v>
      </c>
      <c r="C54" s="44">
        <v>0.30499999999999999</v>
      </c>
      <c r="D54" s="44">
        <v>0.3</v>
      </c>
      <c r="E54" s="44">
        <v>0.109</v>
      </c>
      <c r="F54" s="44">
        <v>0.108</v>
      </c>
    </row>
    <row r="55" spans="1:6" x14ac:dyDescent="0.2">
      <c r="A55" s="45">
        <v>3.0092592592592588E-3</v>
      </c>
      <c r="B55" s="44">
        <f t="shared" si="1"/>
        <v>260</v>
      </c>
      <c r="C55" s="44">
        <v>0.30599999999999999</v>
      </c>
      <c r="D55" s="44">
        <v>0.30099999999999999</v>
      </c>
      <c r="E55" s="44">
        <v>0.11</v>
      </c>
      <c r="F55" s="44">
        <v>0.108</v>
      </c>
    </row>
    <row r="56" spans="1:6" x14ac:dyDescent="0.2">
      <c r="A56" s="45">
        <v>3.0671296296296297E-3</v>
      </c>
      <c r="B56" s="44">
        <f t="shared" si="1"/>
        <v>265</v>
      </c>
      <c r="C56" s="44">
        <v>0.30599999999999999</v>
      </c>
      <c r="D56" s="44">
        <v>0.30099999999999999</v>
      </c>
      <c r="E56" s="44">
        <v>0.109</v>
      </c>
      <c r="F56" s="44">
        <v>0.108</v>
      </c>
    </row>
    <row r="57" spans="1:6" x14ac:dyDescent="0.2">
      <c r="A57" s="45">
        <v>3.1249999999999997E-3</v>
      </c>
      <c r="B57" s="44">
        <f t="shared" si="1"/>
        <v>270</v>
      </c>
      <c r="C57" s="44">
        <v>0.30599999999999999</v>
      </c>
      <c r="D57" s="44">
        <v>0.30099999999999999</v>
      </c>
      <c r="E57" s="44">
        <v>0.109</v>
      </c>
      <c r="F57" s="44">
        <v>0.108</v>
      </c>
    </row>
    <row r="58" spans="1:6" x14ac:dyDescent="0.2">
      <c r="A58" s="45">
        <v>3.1828703703703702E-3</v>
      </c>
      <c r="B58" s="44">
        <f t="shared" si="1"/>
        <v>275</v>
      </c>
      <c r="C58" s="44">
        <v>0.307</v>
      </c>
      <c r="D58" s="44">
        <v>0.30099999999999999</v>
      </c>
      <c r="E58" s="44">
        <v>0.109</v>
      </c>
      <c r="F58" s="44">
        <v>0.108</v>
      </c>
    </row>
    <row r="59" spans="1:6" x14ac:dyDescent="0.2">
      <c r="A59" s="45">
        <v>3.2407407407407406E-3</v>
      </c>
      <c r="B59" s="44">
        <f t="shared" si="1"/>
        <v>280</v>
      </c>
      <c r="C59" s="44">
        <v>0.307</v>
      </c>
      <c r="D59" s="44">
        <v>0.30199999999999999</v>
      </c>
      <c r="E59" s="44">
        <v>0.109</v>
      </c>
      <c r="F59" s="44">
        <v>0.108</v>
      </c>
    </row>
    <row r="60" spans="1:6" x14ac:dyDescent="0.2">
      <c r="A60" s="45">
        <v>3.2986111111111111E-3</v>
      </c>
      <c r="B60" s="44">
        <f t="shared" si="1"/>
        <v>285</v>
      </c>
      <c r="C60" s="44">
        <v>0.307</v>
      </c>
      <c r="D60" s="44">
        <v>0.30199999999999999</v>
      </c>
      <c r="E60" s="44">
        <v>0.11</v>
      </c>
      <c r="F60" s="44">
        <v>0.108</v>
      </c>
    </row>
    <row r="61" spans="1:6" x14ac:dyDescent="0.2">
      <c r="A61" s="45">
        <v>3.3564814814814811E-3</v>
      </c>
      <c r="B61" s="44">
        <f t="shared" si="1"/>
        <v>290</v>
      </c>
      <c r="C61" s="44">
        <v>0.308</v>
      </c>
      <c r="D61" s="44">
        <v>0.30199999999999999</v>
      </c>
      <c r="E61" s="44">
        <v>0.11</v>
      </c>
      <c r="F61" s="44">
        <v>0.108</v>
      </c>
    </row>
    <row r="62" spans="1:6" x14ac:dyDescent="0.2">
      <c r="A62" s="45">
        <v>3.414351851851852E-3</v>
      </c>
      <c r="B62" s="44">
        <f t="shared" si="1"/>
        <v>295</v>
      </c>
      <c r="C62" s="44">
        <v>0.308</v>
      </c>
      <c r="D62" s="44">
        <v>0.30299999999999999</v>
      </c>
      <c r="E62" s="44">
        <v>0.11</v>
      </c>
      <c r="F62" s="44">
        <v>0.108</v>
      </c>
    </row>
    <row r="63" spans="1:6" x14ac:dyDescent="0.2">
      <c r="A63" s="45">
        <v>3.472222222222222E-3</v>
      </c>
      <c r="B63" s="44">
        <f t="shared" si="1"/>
        <v>300</v>
      </c>
      <c r="C63" s="44">
        <v>0.308</v>
      </c>
      <c r="D63" s="44">
        <v>0.30299999999999999</v>
      </c>
      <c r="E63" s="44">
        <v>0.109</v>
      </c>
      <c r="F63" s="44">
        <v>0.109</v>
      </c>
    </row>
    <row r="64" spans="1:6" x14ac:dyDescent="0.2">
      <c r="A64" s="45">
        <v>3.530092592592592E-3</v>
      </c>
      <c r="B64" s="44">
        <f t="shared" si="1"/>
        <v>305</v>
      </c>
      <c r="C64" s="44">
        <v>0.309</v>
      </c>
      <c r="D64" s="44">
        <v>0.30299999999999999</v>
      </c>
      <c r="E64" s="44">
        <v>0.11</v>
      </c>
      <c r="F64" s="44">
        <v>0.108</v>
      </c>
    </row>
    <row r="65" spans="1:6" x14ac:dyDescent="0.2">
      <c r="A65" s="45">
        <v>3.5879629629629629E-3</v>
      </c>
      <c r="B65" s="44">
        <f t="shared" si="1"/>
        <v>310</v>
      </c>
      <c r="C65" s="44">
        <v>0.309</v>
      </c>
      <c r="D65" s="44">
        <v>0.30299999999999999</v>
      </c>
      <c r="E65" s="44">
        <v>0.11</v>
      </c>
      <c r="F65" s="44">
        <v>0.109</v>
      </c>
    </row>
    <row r="66" spans="1:6" x14ac:dyDescent="0.2">
      <c r="A66" s="45">
        <v>3.645833333333333E-3</v>
      </c>
      <c r="B66" s="44">
        <f t="shared" si="1"/>
        <v>315</v>
      </c>
      <c r="C66" s="44">
        <v>0.309</v>
      </c>
      <c r="D66" s="44">
        <v>0.30299999999999999</v>
      </c>
      <c r="E66" s="44">
        <v>0.11</v>
      </c>
      <c r="F66" s="44">
        <v>0.108</v>
      </c>
    </row>
    <row r="67" spans="1:6" x14ac:dyDescent="0.2">
      <c r="A67" s="45">
        <v>3.7037037037037034E-3</v>
      </c>
      <c r="B67" s="44">
        <f t="shared" si="1"/>
        <v>320</v>
      </c>
      <c r="C67" s="44">
        <v>0.309</v>
      </c>
      <c r="D67" s="44">
        <v>0.30299999999999999</v>
      </c>
      <c r="E67" s="44">
        <v>0.11</v>
      </c>
      <c r="F67" s="44">
        <v>0.108</v>
      </c>
    </row>
    <row r="68" spans="1:6" x14ac:dyDescent="0.2">
      <c r="A68" s="45">
        <v>3.7615740740740739E-3</v>
      </c>
      <c r="B68" s="44">
        <f t="shared" si="1"/>
        <v>325</v>
      </c>
      <c r="C68" s="44">
        <v>0.309</v>
      </c>
      <c r="D68" s="44">
        <v>0.30299999999999999</v>
      </c>
      <c r="E68" s="44">
        <v>0.11</v>
      </c>
      <c r="F68" s="44">
        <v>0.108</v>
      </c>
    </row>
    <row r="69" spans="1:6" x14ac:dyDescent="0.2">
      <c r="A69" s="45">
        <v>3.8194444444444443E-3</v>
      </c>
      <c r="B69" s="44">
        <f t="shared" si="1"/>
        <v>330</v>
      </c>
      <c r="C69" s="44">
        <v>0.309</v>
      </c>
      <c r="D69" s="44">
        <v>0.30299999999999999</v>
      </c>
      <c r="E69" s="44">
        <v>0.11</v>
      </c>
      <c r="F69" s="44">
        <v>0.108</v>
      </c>
    </row>
    <row r="70" spans="1:6" x14ac:dyDescent="0.2">
      <c r="A70" s="45">
        <v>3.8773148148148143E-3</v>
      </c>
      <c r="B70" s="44">
        <f t="shared" si="1"/>
        <v>335</v>
      </c>
      <c r="C70" s="44">
        <v>0.31</v>
      </c>
      <c r="D70" s="44">
        <v>0.30299999999999999</v>
      </c>
      <c r="E70" s="44">
        <v>0.11</v>
      </c>
      <c r="F70" s="44">
        <v>0.109</v>
      </c>
    </row>
    <row r="71" spans="1:6" x14ac:dyDescent="0.2">
      <c r="A71" s="45">
        <v>3.9351851851851857E-3</v>
      </c>
      <c r="B71" s="44">
        <f t="shared" si="1"/>
        <v>340</v>
      </c>
      <c r="C71" s="44">
        <v>0.31</v>
      </c>
      <c r="D71" s="44">
        <v>0.30399999999999999</v>
      </c>
      <c r="E71" s="44">
        <v>0.11</v>
      </c>
      <c r="F71" s="44">
        <v>0.108</v>
      </c>
    </row>
  </sheetData>
  <mergeCells count="2">
    <mergeCell ref="C2:D2"/>
    <mergeCell ref="E2:F2"/>
  </mergeCells>
  <pageMargins left="0.7" right="0.7" top="0.78740157499999996" bottom="0.78740157499999996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85B52-7C3A-134A-82B9-540C9E0FB2F6}">
  <dimension ref="A2:CU122"/>
  <sheetViews>
    <sheetView topLeftCell="V13" workbookViewId="0">
      <selection activeCell="AI24" sqref="AI24"/>
    </sheetView>
  </sheetViews>
  <sheetFormatPr baseColWidth="10" defaultColWidth="9.1640625" defaultRowHeight="13" x14ac:dyDescent="0.15"/>
  <cols>
    <col min="1" max="1" width="20.6640625" style="12" customWidth="1"/>
    <col min="2" max="2" width="12.6640625" style="12" customWidth="1"/>
    <col min="3" max="31" width="9.1640625" style="12"/>
    <col min="32" max="33" width="12.33203125" style="12" bestFit="1" customWidth="1"/>
    <col min="34" max="34" width="9.1640625" style="12"/>
    <col min="35" max="35" width="12.33203125" style="12" bestFit="1" customWidth="1"/>
    <col min="36" max="16384" width="9.1640625" style="12"/>
  </cols>
  <sheetData>
    <row r="2" spans="1:2" x14ac:dyDescent="0.15">
      <c r="A2" s="12" t="s">
        <v>152</v>
      </c>
      <c r="B2" s="12" t="s">
        <v>151</v>
      </c>
    </row>
    <row r="4" spans="1:2" x14ac:dyDescent="0.15">
      <c r="A4" s="12" t="s">
        <v>150</v>
      </c>
    </row>
    <row r="5" spans="1:2" x14ac:dyDescent="0.15">
      <c r="A5" s="12" t="s">
        <v>149</v>
      </c>
    </row>
    <row r="6" spans="1:2" x14ac:dyDescent="0.15">
      <c r="A6" s="12" t="s">
        <v>148</v>
      </c>
      <c r="B6" s="12" t="s">
        <v>147</v>
      </c>
    </row>
    <row r="7" spans="1:2" x14ac:dyDescent="0.15">
      <c r="A7" s="12" t="s">
        <v>146</v>
      </c>
      <c r="B7" s="26">
        <v>44147</v>
      </c>
    </row>
    <row r="8" spans="1:2" x14ac:dyDescent="0.15">
      <c r="A8" s="12" t="s">
        <v>127</v>
      </c>
      <c r="B8" s="25">
        <v>0.81263888888888891</v>
      </c>
    </row>
    <row r="9" spans="1:2" x14ac:dyDescent="0.15">
      <c r="A9" s="12" t="s">
        <v>145</v>
      </c>
      <c r="B9" s="12" t="s">
        <v>144</v>
      </c>
    </row>
    <row r="10" spans="1:2" x14ac:dyDescent="0.15">
      <c r="A10" s="12" t="s">
        <v>143</v>
      </c>
      <c r="B10" s="12" t="s">
        <v>142</v>
      </c>
    </row>
    <row r="11" spans="1:2" x14ac:dyDescent="0.15">
      <c r="A11" s="12" t="s">
        <v>141</v>
      </c>
      <c r="B11" s="12" t="s">
        <v>140</v>
      </c>
    </row>
    <row r="13" spans="1:2" ht="14" x14ac:dyDescent="0.15">
      <c r="A13" s="22" t="s">
        <v>139</v>
      </c>
      <c r="B13" s="21"/>
    </row>
    <row r="14" spans="1:2" x14ac:dyDescent="0.15">
      <c r="A14" s="12" t="s">
        <v>138</v>
      </c>
      <c r="B14" s="12" t="s">
        <v>158</v>
      </c>
    </row>
    <row r="15" spans="1:2" x14ac:dyDescent="0.15">
      <c r="A15" s="12" t="s">
        <v>136</v>
      </c>
    </row>
    <row r="16" spans="1:2" x14ac:dyDescent="0.15">
      <c r="A16" s="12" t="s">
        <v>135</v>
      </c>
      <c r="B16" s="12" t="s">
        <v>185</v>
      </c>
    </row>
    <row r="17" spans="1:99" x14ac:dyDescent="0.15">
      <c r="A17" s="12" t="s">
        <v>133</v>
      </c>
      <c r="B17" s="12" t="s">
        <v>132</v>
      </c>
    </row>
    <row r="18" spans="1:99" x14ac:dyDescent="0.15">
      <c r="B18" s="12" t="s">
        <v>184</v>
      </c>
    </row>
    <row r="19" spans="1:99" x14ac:dyDescent="0.15">
      <c r="B19" s="12" t="s">
        <v>183</v>
      </c>
    </row>
    <row r="20" spans="1:99" x14ac:dyDescent="0.15">
      <c r="B20" s="12" t="s">
        <v>129</v>
      </c>
    </row>
    <row r="21" spans="1:99" x14ac:dyDescent="0.15">
      <c r="A21" s="12" t="s">
        <v>128</v>
      </c>
    </row>
    <row r="23" spans="1:99" x14ac:dyDescent="0.15">
      <c r="A23" s="22">
        <v>340</v>
      </c>
      <c r="B23" s="21"/>
      <c r="AG23" s="12">
        <f>AVERAGE(AF24:AG24)</f>
        <v>1.5384615384615398E-6</v>
      </c>
      <c r="AI23" s="12">
        <f>AVERAGE(AH24:AI24)</f>
        <v>1.0307692307692317E-5</v>
      </c>
    </row>
    <row r="24" spans="1:99" x14ac:dyDescent="0.15">
      <c r="AF24" s="12">
        <f>SLOPE(AF26:AF50,$AE$26:$AE$50)</f>
        <v>3.5384615384615416E-6</v>
      </c>
      <c r="AG24" s="12">
        <f>SLOPE(AG26:AG50,$AE$26:$AE$50)</f>
        <v>-4.6153846153846193E-7</v>
      </c>
      <c r="AH24" s="12">
        <f>SLOPE(AH26:AH50,$AE$26:$AE$50)</f>
        <v>1.0923076923076933E-5</v>
      </c>
      <c r="AI24" s="12">
        <f>SLOPE(AI26:AI50,$AE$26:$AE$50)</f>
        <v>9.6923076923077015E-6</v>
      </c>
    </row>
    <row r="25" spans="1:99" ht="14" x14ac:dyDescent="0.15">
      <c r="B25" s="19" t="s">
        <v>127</v>
      </c>
      <c r="C25" s="19" t="s">
        <v>178</v>
      </c>
      <c r="D25" s="19" t="s">
        <v>156</v>
      </c>
      <c r="E25" s="19" t="s">
        <v>155</v>
      </c>
      <c r="F25" s="19" t="s">
        <v>154</v>
      </c>
      <c r="G25" s="19" t="s">
        <v>153</v>
      </c>
      <c r="H25" s="19" t="s">
        <v>125</v>
      </c>
      <c r="I25" s="19" t="s">
        <v>124</v>
      </c>
      <c r="J25" s="19" t="s">
        <v>123</v>
      </c>
      <c r="K25" s="19" t="s">
        <v>122</v>
      </c>
      <c r="L25" s="19" t="s">
        <v>121</v>
      </c>
      <c r="M25" s="19" t="s">
        <v>120</v>
      </c>
      <c r="N25" s="19" t="s">
        <v>119</v>
      </c>
      <c r="O25" s="19" t="s">
        <v>118</v>
      </c>
      <c r="P25" s="19" t="s">
        <v>117</v>
      </c>
      <c r="Q25" s="19" t="s">
        <v>116</v>
      </c>
      <c r="R25" s="19" t="s">
        <v>115</v>
      </c>
      <c r="S25" s="19" t="s">
        <v>114</v>
      </c>
      <c r="T25" s="19" t="s">
        <v>113</v>
      </c>
      <c r="U25" s="19" t="s">
        <v>112</v>
      </c>
      <c r="V25" s="19" t="s">
        <v>111</v>
      </c>
      <c r="W25" s="19" t="s">
        <v>110</v>
      </c>
      <c r="X25" s="19" t="s">
        <v>109</v>
      </c>
      <c r="Y25" s="19" t="s">
        <v>108</v>
      </c>
      <c r="Z25" s="19" t="s">
        <v>107</v>
      </c>
      <c r="AA25" s="19" t="s">
        <v>106</v>
      </c>
      <c r="AB25" s="19" t="s">
        <v>105</v>
      </c>
      <c r="AC25" s="19" t="s">
        <v>104</v>
      </c>
      <c r="AD25" s="19" t="s">
        <v>103</v>
      </c>
      <c r="AE25" s="19" t="s">
        <v>102</v>
      </c>
      <c r="AF25" s="49" t="s">
        <v>6</v>
      </c>
      <c r="AG25" s="50"/>
      <c r="AH25" s="49" t="s">
        <v>7</v>
      </c>
      <c r="AI25" s="50"/>
      <c r="AJ25" s="19" t="s">
        <v>97</v>
      </c>
      <c r="AK25" s="19" t="s">
        <v>96</v>
      </c>
      <c r="AL25" s="19" t="s">
        <v>95</v>
      </c>
      <c r="AM25" s="19" t="s">
        <v>94</v>
      </c>
      <c r="AN25" s="19" t="s">
        <v>93</v>
      </c>
      <c r="AO25" s="19" t="s">
        <v>92</v>
      </c>
      <c r="AP25" s="19" t="s">
        <v>91</v>
      </c>
      <c r="AQ25" s="19" t="s">
        <v>90</v>
      </c>
      <c r="AR25" s="19" t="s">
        <v>89</v>
      </c>
      <c r="AS25" s="19" t="s">
        <v>88</v>
      </c>
      <c r="AT25" s="19" t="s">
        <v>87</v>
      </c>
      <c r="AU25" s="19" t="s">
        <v>86</v>
      </c>
      <c r="AV25" s="19" t="s">
        <v>85</v>
      </c>
      <c r="AW25" s="19" t="s">
        <v>84</v>
      </c>
      <c r="AX25" s="19" t="s">
        <v>83</v>
      </c>
      <c r="AY25" s="19" t="s">
        <v>82</v>
      </c>
      <c r="AZ25" s="19" t="s">
        <v>81</v>
      </c>
      <c r="BA25" s="19" t="s">
        <v>80</v>
      </c>
      <c r="BB25" s="19" t="s">
        <v>79</v>
      </c>
      <c r="BC25" s="19" t="s">
        <v>78</v>
      </c>
      <c r="BD25" s="19" t="s">
        <v>77</v>
      </c>
      <c r="BE25" s="19" t="s">
        <v>76</v>
      </c>
      <c r="BF25" s="19" t="s">
        <v>75</v>
      </c>
      <c r="BG25" s="19" t="s">
        <v>74</v>
      </c>
      <c r="BH25" s="19" t="s">
        <v>73</v>
      </c>
      <c r="BI25" s="19" t="s">
        <v>72</v>
      </c>
      <c r="BJ25" s="19" t="s">
        <v>71</v>
      </c>
      <c r="BK25" s="19" t="s">
        <v>70</v>
      </c>
      <c r="BL25" s="19" t="s">
        <v>69</v>
      </c>
      <c r="BM25" s="19" t="s">
        <v>68</v>
      </c>
      <c r="BN25" s="19" t="s">
        <v>67</v>
      </c>
      <c r="BO25" s="19" t="s">
        <v>66</v>
      </c>
      <c r="BP25" s="19" t="s">
        <v>65</v>
      </c>
      <c r="BQ25" s="19" t="s">
        <v>64</v>
      </c>
      <c r="BR25" s="19" t="s">
        <v>63</v>
      </c>
      <c r="BS25" s="19" t="s">
        <v>62</v>
      </c>
      <c r="BT25" s="19" t="s">
        <v>61</v>
      </c>
      <c r="BU25" s="19" t="s">
        <v>60</v>
      </c>
      <c r="BV25" s="19" t="s">
        <v>59</v>
      </c>
      <c r="BW25" s="19" t="s">
        <v>58</v>
      </c>
      <c r="BX25" s="19" t="s">
        <v>57</v>
      </c>
      <c r="BY25" s="19" t="s">
        <v>56</v>
      </c>
      <c r="BZ25" s="19" t="s">
        <v>55</v>
      </c>
      <c r="CA25" s="19" t="s">
        <v>54</v>
      </c>
      <c r="CB25" s="19" t="s">
        <v>53</v>
      </c>
      <c r="CC25" s="19" t="s">
        <v>52</v>
      </c>
      <c r="CD25" s="19" t="s">
        <v>51</v>
      </c>
      <c r="CE25" s="19" t="s">
        <v>50</v>
      </c>
      <c r="CF25" s="19" t="s">
        <v>49</v>
      </c>
      <c r="CG25" s="19" t="s">
        <v>48</v>
      </c>
      <c r="CH25" s="19" t="s">
        <v>47</v>
      </c>
      <c r="CI25" s="19" t="s">
        <v>46</v>
      </c>
      <c r="CJ25" s="19" t="s">
        <v>45</v>
      </c>
      <c r="CK25" s="19" t="s">
        <v>44</v>
      </c>
      <c r="CL25" s="19" t="s">
        <v>43</v>
      </c>
      <c r="CM25" s="19" t="s">
        <v>42</v>
      </c>
      <c r="CN25" s="19" t="s">
        <v>41</v>
      </c>
      <c r="CO25" s="19" t="s">
        <v>40</v>
      </c>
      <c r="CP25" s="19" t="s">
        <v>39</v>
      </c>
      <c r="CQ25" s="19" t="s">
        <v>38</v>
      </c>
      <c r="CR25" s="19" t="s">
        <v>37</v>
      </c>
      <c r="CS25" s="19" t="s">
        <v>36</v>
      </c>
      <c r="CT25" s="19" t="s">
        <v>35</v>
      </c>
      <c r="CU25" s="19" t="s">
        <v>34</v>
      </c>
    </row>
    <row r="26" spans="1:99" x14ac:dyDescent="0.15">
      <c r="B26" s="24">
        <v>0</v>
      </c>
      <c r="C26" s="23">
        <v>0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>
        <v>0</v>
      </c>
      <c r="AF26" s="23">
        <v>0.108</v>
      </c>
      <c r="AG26" s="23">
        <v>0.109</v>
      </c>
      <c r="AH26" s="23">
        <v>0.111</v>
      </c>
      <c r="AI26" s="23">
        <v>0.112</v>
      </c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</row>
    <row r="27" spans="1:99" x14ac:dyDescent="0.15">
      <c r="B27" s="24">
        <v>5.7870370370370366E-5</v>
      </c>
      <c r="C27" s="23">
        <v>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>
        <f t="shared" ref="AE27:AE58" si="0">AE26+5</f>
        <v>5</v>
      </c>
      <c r="AF27" s="23">
        <v>0.108</v>
      </c>
      <c r="AG27" s="23">
        <v>0.109</v>
      </c>
      <c r="AH27" s="23">
        <v>0.111</v>
      </c>
      <c r="AI27" s="23">
        <v>0.112</v>
      </c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</row>
    <row r="28" spans="1:99" x14ac:dyDescent="0.15">
      <c r="B28" s="24">
        <v>1.1574074074074073E-4</v>
      </c>
      <c r="C28" s="23">
        <v>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>
        <f t="shared" si="0"/>
        <v>10</v>
      </c>
      <c r="AF28" s="23">
        <v>0.108</v>
      </c>
      <c r="AG28" s="23">
        <v>0.109</v>
      </c>
      <c r="AH28" s="23">
        <v>0.111</v>
      </c>
      <c r="AI28" s="23">
        <v>0.112</v>
      </c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</row>
    <row r="29" spans="1:99" x14ac:dyDescent="0.15">
      <c r="B29" s="24">
        <v>1.7361111111111112E-4</v>
      </c>
      <c r="C29" s="23">
        <v>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>
        <f t="shared" si="0"/>
        <v>15</v>
      </c>
      <c r="AF29" s="23">
        <v>0.108</v>
      </c>
      <c r="AG29" s="23">
        <v>0.109</v>
      </c>
      <c r="AH29" s="23">
        <v>0.111</v>
      </c>
      <c r="AI29" s="23">
        <v>0.112</v>
      </c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</row>
    <row r="30" spans="1:99" x14ac:dyDescent="0.15">
      <c r="B30" s="24">
        <v>2.3148148148148146E-4</v>
      </c>
      <c r="C30" s="23">
        <v>0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>
        <f t="shared" si="0"/>
        <v>20</v>
      </c>
      <c r="AF30" s="23">
        <v>0.108</v>
      </c>
      <c r="AG30" s="23">
        <v>0.109</v>
      </c>
      <c r="AH30" s="23">
        <v>0.111</v>
      </c>
      <c r="AI30" s="23">
        <v>0.112</v>
      </c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</row>
    <row r="31" spans="1:99" x14ac:dyDescent="0.15">
      <c r="B31" s="24">
        <v>2.8935185185185189E-4</v>
      </c>
      <c r="C31" s="23">
        <v>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>
        <f t="shared" si="0"/>
        <v>25</v>
      </c>
      <c r="AF31" s="23">
        <v>0.108</v>
      </c>
      <c r="AG31" s="23">
        <v>0.109</v>
      </c>
      <c r="AH31" s="23">
        <v>0.111</v>
      </c>
      <c r="AI31" s="23">
        <v>0.112</v>
      </c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</row>
    <row r="32" spans="1:99" x14ac:dyDescent="0.15">
      <c r="B32" s="24">
        <v>3.4722222222222224E-4</v>
      </c>
      <c r="C32" s="23">
        <v>0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>
        <f t="shared" si="0"/>
        <v>30</v>
      </c>
      <c r="AF32" s="23">
        <v>0.108</v>
      </c>
      <c r="AG32" s="23">
        <v>0.109</v>
      </c>
      <c r="AH32" s="23">
        <v>0.111</v>
      </c>
      <c r="AI32" s="23">
        <v>0.112</v>
      </c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</row>
    <row r="33" spans="2:99" x14ac:dyDescent="0.15">
      <c r="B33" s="24">
        <v>4.0509259259259258E-4</v>
      </c>
      <c r="C33" s="23">
        <v>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>
        <f t="shared" si="0"/>
        <v>35</v>
      </c>
      <c r="AF33" s="23">
        <v>0.108</v>
      </c>
      <c r="AG33" s="23">
        <v>0.109</v>
      </c>
      <c r="AH33" s="23">
        <v>0.111</v>
      </c>
      <c r="AI33" s="23">
        <v>0.112</v>
      </c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</row>
    <row r="34" spans="2:99" x14ac:dyDescent="0.15">
      <c r="B34" s="24">
        <v>4.6296296296296293E-4</v>
      </c>
      <c r="C34" s="23">
        <v>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>
        <f t="shared" si="0"/>
        <v>40</v>
      </c>
      <c r="AF34" s="23">
        <v>0.108</v>
      </c>
      <c r="AG34" s="23">
        <v>0.109</v>
      </c>
      <c r="AH34" s="23">
        <v>0.111</v>
      </c>
      <c r="AI34" s="23">
        <v>0.112</v>
      </c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</row>
    <row r="35" spans="2:99" x14ac:dyDescent="0.15">
      <c r="B35" s="24">
        <v>5.2083333333333333E-4</v>
      </c>
      <c r="C35" s="23">
        <v>0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>
        <f t="shared" si="0"/>
        <v>45</v>
      </c>
      <c r="AF35" s="23">
        <v>0.108</v>
      </c>
      <c r="AG35" s="23">
        <v>0.11</v>
      </c>
      <c r="AH35" s="23">
        <v>0.111</v>
      </c>
      <c r="AI35" s="23">
        <v>0.112</v>
      </c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</row>
    <row r="36" spans="2:99" x14ac:dyDescent="0.15">
      <c r="B36" s="24">
        <v>5.7870370370370378E-4</v>
      </c>
      <c r="C36" s="23">
        <v>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>
        <f t="shared" si="0"/>
        <v>50</v>
      </c>
      <c r="AF36" s="23">
        <v>0.108</v>
      </c>
      <c r="AG36" s="23">
        <v>0.109</v>
      </c>
      <c r="AH36" s="23">
        <v>0.111</v>
      </c>
      <c r="AI36" s="23">
        <v>0.112</v>
      </c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</row>
    <row r="37" spans="2:99" x14ac:dyDescent="0.15">
      <c r="B37" s="24">
        <v>6.3657407407407402E-4</v>
      </c>
      <c r="C37" s="23">
        <v>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>
        <f t="shared" si="0"/>
        <v>55</v>
      </c>
      <c r="AF37" s="23">
        <v>0.108</v>
      </c>
      <c r="AG37" s="23">
        <v>0.109</v>
      </c>
      <c r="AH37" s="23">
        <v>0.111</v>
      </c>
      <c r="AI37" s="23">
        <v>0.112</v>
      </c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</row>
    <row r="38" spans="2:99" x14ac:dyDescent="0.15">
      <c r="B38" s="24">
        <v>6.9444444444444447E-4</v>
      </c>
      <c r="C38" s="23">
        <v>0</v>
      </c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>
        <f t="shared" si="0"/>
        <v>60</v>
      </c>
      <c r="AF38" s="23">
        <v>0.108</v>
      </c>
      <c r="AG38" s="23">
        <v>0.109</v>
      </c>
      <c r="AH38" s="23">
        <v>0.112</v>
      </c>
      <c r="AI38" s="23">
        <v>0.112</v>
      </c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</row>
    <row r="39" spans="2:99" x14ac:dyDescent="0.15">
      <c r="B39" s="24">
        <v>7.5231481481481471E-4</v>
      </c>
      <c r="C39" s="23">
        <v>0</v>
      </c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>
        <f t="shared" si="0"/>
        <v>65</v>
      </c>
      <c r="AF39" s="23">
        <v>0.108</v>
      </c>
      <c r="AG39" s="23">
        <v>0.109</v>
      </c>
      <c r="AH39" s="23">
        <v>0.111</v>
      </c>
      <c r="AI39" s="23">
        <v>0.112</v>
      </c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</row>
    <row r="40" spans="2:99" x14ac:dyDescent="0.15">
      <c r="B40" s="24">
        <v>8.1018518518518516E-4</v>
      </c>
      <c r="C40" s="23">
        <v>0</v>
      </c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>
        <f t="shared" si="0"/>
        <v>70</v>
      </c>
      <c r="AF40" s="23">
        <v>0.108</v>
      </c>
      <c r="AG40" s="23">
        <v>0.109</v>
      </c>
      <c r="AH40" s="23">
        <v>0.112</v>
      </c>
      <c r="AI40" s="23">
        <v>0.112</v>
      </c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</row>
    <row r="41" spans="2:99" x14ac:dyDescent="0.15">
      <c r="B41" s="24">
        <v>8.6805555555555551E-4</v>
      </c>
      <c r="C41" s="23">
        <v>0</v>
      </c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>
        <f t="shared" si="0"/>
        <v>75</v>
      </c>
      <c r="AF41" s="23">
        <v>0.108</v>
      </c>
      <c r="AG41" s="23">
        <v>0.109</v>
      </c>
      <c r="AH41" s="23">
        <v>0.112</v>
      </c>
      <c r="AI41" s="23">
        <v>0.112</v>
      </c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</row>
    <row r="42" spans="2:99" x14ac:dyDescent="0.15">
      <c r="B42" s="24">
        <v>9.2592592592592585E-4</v>
      </c>
      <c r="C42" s="23">
        <v>0</v>
      </c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>
        <f t="shared" si="0"/>
        <v>80</v>
      </c>
      <c r="AF42" s="23">
        <v>0.108</v>
      </c>
      <c r="AG42" s="23">
        <v>0.109</v>
      </c>
      <c r="AH42" s="23">
        <v>0.112</v>
      </c>
      <c r="AI42" s="23">
        <v>0.112</v>
      </c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</row>
    <row r="43" spans="2:99" x14ac:dyDescent="0.15">
      <c r="B43" s="24">
        <v>9.8379629629629642E-4</v>
      </c>
      <c r="C43" s="23">
        <v>0</v>
      </c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>
        <f t="shared" si="0"/>
        <v>85</v>
      </c>
      <c r="AF43" s="23">
        <v>0.108</v>
      </c>
      <c r="AG43" s="23">
        <v>0.109</v>
      </c>
      <c r="AH43" s="23">
        <v>0.112</v>
      </c>
      <c r="AI43" s="23">
        <v>0.112</v>
      </c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</row>
    <row r="44" spans="2:99" x14ac:dyDescent="0.15">
      <c r="B44" s="24">
        <v>1.0416666666666667E-3</v>
      </c>
      <c r="C44" s="23">
        <v>0</v>
      </c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>
        <f t="shared" si="0"/>
        <v>90</v>
      </c>
      <c r="AF44" s="23">
        <v>0.108</v>
      </c>
      <c r="AG44" s="23">
        <v>0.109</v>
      </c>
      <c r="AH44" s="23">
        <v>0.111</v>
      </c>
      <c r="AI44" s="23">
        <v>0.113</v>
      </c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</row>
    <row r="45" spans="2:99" x14ac:dyDescent="0.15">
      <c r="B45" s="24">
        <v>1.0995370370370371E-3</v>
      </c>
      <c r="C45" s="23">
        <v>0</v>
      </c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>
        <f t="shared" si="0"/>
        <v>95</v>
      </c>
      <c r="AF45" s="23">
        <v>0.108</v>
      </c>
      <c r="AG45" s="23">
        <v>0.109</v>
      </c>
      <c r="AH45" s="23">
        <v>0.112</v>
      </c>
      <c r="AI45" s="23">
        <v>0.113</v>
      </c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</row>
    <row r="46" spans="2:99" x14ac:dyDescent="0.15">
      <c r="B46" s="24">
        <v>1.1574074074074073E-3</v>
      </c>
      <c r="C46" s="23">
        <v>0</v>
      </c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>
        <f t="shared" si="0"/>
        <v>100</v>
      </c>
      <c r="AF46" s="23">
        <v>0.108</v>
      </c>
      <c r="AG46" s="23">
        <v>0.109</v>
      </c>
      <c r="AH46" s="23">
        <v>0.112</v>
      </c>
      <c r="AI46" s="23">
        <v>0.113</v>
      </c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</row>
    <row r="47" spans="2:99" x14ac:dyDescent="0.15">
      <c r="B47" s="24">
        <v>1.2152777777777778E-3</v>
      </c>
      <c r="C47" s="23">
        <v>0</v>
      </c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>
        <f t="shared" si="0"/>
        <v>105</v>
      </c>
      <c r="AF47" s="23">
        <v>0.108</v>
      </c>
      <c r="AG47" s="23">
        <v>0.109</v>
      </c>
      <c r="AH47" s="23">
        <v>0.112</v>
      </c>
      <c r="AI47" s="23">
        <v>0.113</v>
      </c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</row>
    <row r="48" spans="2:99" x14ac:dyDescent="0.15">
      <c r="B48" s="24">
        <v>1.2731481481481483E-3</v>
      </c>
      <c r="C48" s="23">
        <v>0</v>
      </c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>
        <f t="shared" si="0"/>
        <v>110</v>
      </c>
      <c r="AF48" s="23">
        <v>0.108</v>
      </c>
      <c r="AG48" s="23">
        <v>0.109</v>
      </c>
      <c r="AH48" s="23">
        <v>0.112</v>
      </c>
      <c r="AI48" s="23">
        <v>0.113</v>
      </c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</row>
    <row r="49" spans="2:99" x14ac:dyDescent="0.15">
      <c r="B49" s="24">
        <v>1.3310185185185185E-3</v>
      </c>
      <c r="C49" s="23">
        <v>0</v>
      </c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>
        <f t="shared" si="0"/>
        <v>115</v>
      </c>
      <c r="AF49" s="23">
        <v>0.109</v>
      </c>
      <c r="AG49" s="23">
        <v>0.109</v>
      </c>
      <c r="AH49" s="23">
        <v>0.112</v>
      </c>
      <c r="AI49" s="23">
        <v>0.113</v>
      </c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</row>
    <row r="50" spans="2:99" x14ac:dyDescent="0.15">
      <c r="B50" s="24">
        <v>1.3888888888888889E-3</v>
      </c>
      <c r="C50" s="23">
        <v>0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>
        <f t="shared" si="0"/>
        <v>120</v>
      </c>
      <c r="AF50" s="23">
        <v>0.109</v>
      </c>
      <c r="AG50" s="23">
        <v>0.109</v>
      </c>
      <c r="AH50" s="23">
        <v>0.112</v>
      </c>
      <c r="AI50" s="23">
        <v>0.113</v>
      </c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</row>
    <row r="51" spans="2:99" x14ac:dyDescent="0.15">
      <c r="B51" s="24">
        <v>1.4467592592592594E-3</v>
      </c>
      <c r="C51" s="23">
        <v>0</v>
      </c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>
        <f t="shared" si="0"/>
        <v>125</v>
      </c>
      <c r="AF51" s="23">
        <v>0.108</v>
      </c>
      <c r="AG51" s="23">
        <v>0.109</v>
      </c>
      <c r="AH51" s="23">
        <v>0.112</v>
      </c>
      <c r="AI51" s="23">
        <v>0.113</v>
      </c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</row>
    <row r="52" spans="2:99" x14ac:dyDescent="0.15">
      <c r="B52" s="24">
        <v>1.5046296296296294E-3</v>
      </c>
      <c r="C52" s="23">
        <v>0</v>
      </c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>
        <f t="shared" si="0"/>
        <v>130</v>
      </c>
      <c r="AF52" s="23">
        <v>0.108</v>
      </c>
      <c r="AG52" s="23">
        <v>0.11</v>
      </c>
      <c r="AH52" s="23">
        <v>0.112</v>
      </c>
      <c r="AI52" s="23">
        <v>0.113</v>
      </c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</row>
    <row r="53" spans="2:99" x14ac:dyDescent="0.15">
      <c r="B53" s="24">
        <v>1.5624999999999999E-3</v>
      </c>
      <c r="C53" s="23">
        <v>0</v>
      </c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>
        <f t="shared" si="0"/>
        <v>135</v>
      </c>
      <c r="AF53" s="23">
        <v>0.108</v>
      </c>
      <c r="AG53" s="23">
        <v>0.11</v>
      </c>
      <c r="AH53" s="23">
        <v>0.112</v>
      </c>
      <c r="AI53" s="23">
        <v>0.113</v>
      </c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</row>
    <row r="54" spans="2:99" x14ac:dyDescent="0.15">
      <c r="B54" s="24">
        <v>1.6203703703703703E-3</v>
      </c>
      <c r="C54" s="23">
        <v>0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>
        <f t="shared" si="0"/>
        <v>140</v>
      </c>
      <c r="AF54" s="23">
        <v>0.109</v>
      </c>
      <c r="AG54" s="23">
        <v>0.11</v>
      </c>
      <c r="AH54" s="23">
        <v>0.112</v>
      </c>
      <c r="AI54" s="23">
        <v>0.113</v>
      </c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</row>
    <row r="55" spans="2:99" x14ac:dyDescent="0.15">
      <c r="B55" s="24">
        <v>1.6782407407407406E-3</v>
      </c>
      <c r="C55" s="23">
        <v>0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>
        <f t="shared" si="0"/>
        <v>145</v>
      </c>
      <c r="AF55" s="23">
        <v>0.109</v>
      </c>
      <c r="AG55" s="23">
        <v>0.11</v>
      </c>
      <c r="AH55" s="23">
        <v>0.112</v>
      </c>
      <c r="AI55" s="23">
        <v>0.113</v>
      </c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</row>
    <row r="56" spans="2:99" x14ac:dyDescent="0.15">
      <c r="B56" s="24">
        <v>1.736111111111111E-3</v>
      </c>
      <c r="C56" s="23">
        <v>0</v>
      </c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>
        <f t="shared" si="0"/>
        <v>150</v>
      </c>
      <c r="AF56" s="23">
        <v>0.109</v>
      </c>
      <c r="AG56" s="23">
        <v>0.11</v>
      </c>
      <c r="AH56" s="23">
        <v>0.112</v>
      </c>
      <c r="AI56" s="23">
        <v>0.113</v>
      </c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</row>
    <row r="57" spans="2:99" x14ac:dyDescent="0.15">
      <c r="B57" s="24">
        <v>1.7939814814814815E-3</v>
      </c>
      <c r="C57" s="23">
        <v>0</v>
      </c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>
        <f t="shared" si="0"/>
        <v>155</v>
      </c>
      <c r="AF57" s="23">
        <v>0.109</v>
      </c>
      <c r="AG57" s="23">
        <v>0.11</v>
      </c>
      <c r="AH57" s="23">
        <v>0.112</v>
      </c>
      <c r="AI57" s="23">
        <v>0.113</v>
      </c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</row>
    <row r="58" spans="2:99" x14ac:dyDescent="0.15">
      <c r="B58" s="24">
        <v>1.8518518518518517E-3</v>
      </c>
      <c r="C58" s="23">
        <v>0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>
        <f t="shared" si="0"/>
        <v>160</v>
      </c>
      <c r="AF58" s="23">
        <v>0.108</v>
      </c>
      <c r="AG58" s="23">
        <v>0.11</v>
      </c>
      <c r="AH58" s="23">
        <v>0.112</v>
      </c>
      <c r="AI58" s="23">
        <v>0.114</v>
      </c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</row>
    <row r="59" spans="2:99" x14ac:dyDescent="0.15">
      <c r="B59" s="24">
        <v>1.9097222222222222E-3</v>
      </c>
      <c r="C59" s="23">
        <v>0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>
        <f t="shared" ref="AE59:AE94" si="1">AE58+5</f>
        <v>165</v>
      </c>
      <c r="AF59" s="23">
        <v>0.109</v>
      </c>
      <c r="AG59" s="23">
        <v>0.11</v>
      </c>
      <c r="AH59" s="23">
        <v>0.112</v>
      </c>
      <c r="AI59" s="23">
        <v>0.115</v>
      </c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</row>
    <row r="60" spans="2:99" x14ac:dyDescent="0.15">
      <c r="B60" s="24">
        <v>1.9675925925925928E-3</v>
      </c>
      <c r="C60" s="23">
        <v>0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>
        <f t="shared" si="1"/>
        <v>170</v>
      </c>
      <c r="AF60" s="23">
        <v>0.109</v>
      </c>
      <c r="AG60" s="23">
        <v>0.11</v>
      </c>
      <c r="AH60" s="23">
        <v>0.113</v>
      </c>
      <c r="AI60" s="23">
        <v>0.114</v>
      </c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</row>
    <row r="61" spans="2:99" x14ac:dyDescent="0.15">
      <c r="B61" s="24">
        <v>2.0254629629629629E-3</v>
      </c>
      <c r="C61" s="23">
        <v>0</v>
      </c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>
        <f t="shared" si="1"/>
        <v>175</v>
      </c>
      <c r="AF61" s="23">
        <v>0.109</v>
      </c>
      <c r="AG61" s="23">
        <v>0.11</v>
      </c>
      <c r="AH61" s="23">
        <v>0.113</v>
      </c>
      <c r="AI61" s="23">
        <v>0.115</v>
      </c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</row>
    <row r="62" spans="2:99" x14ac:dyDescent="0.15">
      <c r="B62" s="24">
        <v>2.0833333333333333E-3</v>
      </c>
      <c r="C62" s="23">
        <v>0</v>
      </c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>
        <f t="shared" si="1"/>
        <v>180</v>
      </c>
      <c r="AF62" s="23">
        <v>0.109</v>
      </c>
      <c r="AG62" s="23">
        <v>0.11</v>
      </c>
      <c r="AH62" s="23">
        <v>0.113</v>
      </c>
      <c r="AI62" s="23">
        <v>0.114</v>
      </c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</row>
    <row r="63" spans="2:99" x14ac:dyDescent="0.15">
      <c r="B63" s="24">
        <v>2.1412037037037038E-3</v>
      </c>
      <c r="C63" s="23">
        <v>0</v>
      </c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>
        <f t="shared" si="1"/>
        <v>185</v>
      </c>
      <c r="AF63" s="23">
        <v>0.109</v>
      </c>
      <c r="AG63" s="23">
        <v>0.11</v>
      </c>
      <c r="AH63" s="23">
        <v>0.113</v>
      </c>
      <c r="AI63" s="23">
        <v>0.114</v>
      </c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</row>
    <row r="64" spans="2:99" x14ac:dyDescent="0.15">
      <c r="B64" s="24">
        <v>2.1990740740740742E-3</v>
      </c>
      <c r="C64" s="23">
        <v>0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>
        <f t="shared" si="1"/>
        <v>190</v>
      </c>
      <c r="AF64" s="23">
        <v>0.109</v>
      </c>
      <c r="AG64" s="23">
        <v>0.11</v>
      </c>
      <c r="AH64" s="23">
        <v>0.113</v>
      </c>
      <c r="AI64" s="23">
        <v>0.113</v>
      </c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</row>
    <row r="65" spans="2:99" x14ac:dyDescent="0.15">
      <c r="B65" s="24">
        <v>2.2569444444444447E-3</v>
      </c>
      <c r="C65" s="23">
        <v>0</v>
      </c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>
        <f t="shared" si="1"/>
        <v>195</v>
      </c>
      <c r="AF65" s="23">
        <v>0.109</v>
      </c>
      <c r="AG65" s="23">
        <v>0.11</v>
      </c>
      <c r="AH65" s="23">
        <v>0.113</v>
      </c>
      <c r="AI65" s="23">
        <v>0.114</v>
      </c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</row>
    <row r="66" spans="2:99" x14ac:dyDescent="0.15">
      <c r="B66" s="24">
        <v>2.3148148148148151E-3</v>
      </c>
      <c r="C66" s="23">
        <v>0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>
        <f t="shared" si="1"/>
        <v>200</v>
      </c>
      <c r="AF66" s="23">
        <v>0.109</v>
      </c>
      <c r="AG66" s="23">
        <v>0.11</v>
      </c>
      <c r="AH66" s="23">
        <v>0.113</v>
      </c>
      <c r="AI66" s="23">
        <v>0.114</v>
      </c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</row>
    <row r="67" spans="2:99" x14ac:dyDescent="0.15">
      <c r="B67" s="24">
        <v>2.3726851851851851E-3</v>
      </c>
      <c r="C67" s="23">
        <v>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>
        <f t="shared" si="1"/>
        <v>205</v>
      </c>
      <c r="AF67" s="23">
        <v>0.109</v>
      </c>
      <c r="AG67" s="23">
        <v>0.11</v>
      </c>
      <c r="AH67" s="23">
        <v>0.113</v>
      </c>
      <c r="AI67" s="23">
        <v>0.114</v>
      </c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</row>
    <row r="68" spans="2:99" x14ac:dyDescent="0.15">
      <c r="B68" s="24">
        <v>2.4305555555555556E-3</v>
      </c>
      <c r="C68" s="23">
        <v>0</v>
      </c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>
        <f t="shared" si="1"/>
        <v>210</v>
      </c>
      <c r="AF68" s="23">
        <v>0.109</v>
      </c>
      <c r="AG68" s="23">
        <v>0.11</v>
      </c>
      <c r="AH68" s="23">
        <v>0.113</v>
      </c>
      <c r="AI68" s="23">
        <v>0.114</v>
      </c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</row>
    <row r="69" spans="2:99" x14ac:dyDescent="0.15">
      <c r="B69" s="24">
        <v>2.488425925925926E-3</v>
      </c>
      <c r="C69" s="23">
        <v>0</v>
      </c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>
        <f t="shared" si="1"/>
        <v>215</v>
      </c>
      <c r="AF69" s="23">
        <v>0.109</v>
      </c>
      <c r="AG69" s="23">
        <v>0.11</v>
      </c>
      <c r="AH69" s="23">
        <v>0.114</v>
      </c>
      <c r="AI69" s="23">
        <v>0.115</v>
      </c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</row>
    <row r="70" spans="2:99" x14ac:dyDescent="0.15">
      <c r="B70" s="24">
        <v>2.5462962962962961E-3</v>
      </c>
      <c r="C70" s="23">
        <v>0</v>
      </c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>
        <f t="shared" si="1"/>
        <v>220</v>
      </c>
      <c r="AF70" s="23">
        <v>0.109</v>
      </c>
      <c r="AG70" s="23">
        <v>0.11</v>
      </c>
      <c r="AH70" s="23">
        <v>0.113</v>
      </c>
      <c r="AI70" s="23">
        <v>0.11600000000000001</v>
      </c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</row>
    <row r="71" spans="2:99" x14ac:dyDescent="0.15">
      <c r="B71" s="24">
        <v>2.6041666666666665E-3</v>
      </c>
      <c r="C71" s="23">
        <v>0</v>
      </c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>
        <f t="shared" si="1"/>
        <v>225</v>
      </c>
      <c r="AF71" s="23">
        <v>0.109</v>
      </c>
      <c r="AG71" s="23">
        <v>0.11</v>
      </c>
      <c r="AH71" s="23">
        <v>0.113</v>
      </c>
      <c r="AI71" s="23">
        <v>0.115</v>
      </c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</row>
    <row r="72" spans="2:99" x14ac:dyDescent="0.15">
      <c r="B72" s="24">
        <v>2.6620370370370374E-3</v>
      </c>
      <c r="C72" s="23">
        <v>0</v>
      </c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>
        <f t="shared" si="1"/>
        <v>230</v>
      </c>
      <c r="AF72" s="23">
        <v>0.109</v>
      </c>
      <c r="AG72" s="23">
        <v>0.11</v>
      </c>
      <c r="AH72" s="23">
        <v>0.113</v>
      </c>
      <c r="AI72" s="23">
        <v>0.115</v>
      </c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</row>
    <row r="73" spans="2:99" x14ac:dyDescent="0.15">
      <c r="B73" s="24">
        <v>2.7199074074074074E-3</v>
      </c>
      <c r="C73" s="23">
        <v>0</v>
      </c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>
        <f t="shared" si="1"/>
        <v>235</v>
      </c>
      <c r="AF73" s="23">
        <v>0.109</v>
      </c>
      <c r="AG73" s="23">
        <v>0.11</v>
      </c>
      <c r="AH73" s="23">
        <v>0.114</v>
      </c>
      <c r="AI73" s="23">
        <v>0.115</v>
      </c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</row>
    <row r="74" spans="2:99" x14ac:dyDescent="0.15">
      <c r="B74" s="24">
        <v>2.7777777777777779E-3</v>
      </c>
      <c r="C74" s="23">
        <v>0</v>
      </c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>
        <f t="shared" si="1"/>
        <v>240</v>
      </c>
      <c r="AF74" s="23">
        <v>0.109</v>
      </c>
      <c r="AG74" s="23">
        <v>0.11</v>
      </c>
      <c r="AH74" s="23">
        <v>0.113</v>
      </c>
      <c r="AI74" s="23">
        <v>0.115</v>
      </c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</row>
    <row r="75" spans="2:99" x14ac:dyDescent="0.15">
      <c r="B75" s="24">
        <v>2.8356481481481479E-3</v>
      </c>
      <c r="C75" s="23">
        <v>0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>
        <f t="shared" si="1"/>
        <v>245</v>
      </c>
      <c r="AF75" s="23">
        <v>0.109</v>
      </c>
      <c r="AG75" s="23">
        <v>0.11</v>
      </c>
      <c r="AH75" s="23">
        <v>0.113</v>
      </c>
      <c r="AI75" s="23">
        <v>0.114</v>
      </c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</row>
    <row r="76" spans="2:99" x14ac:dyDescent="0.15">
      <c r="B76" s="24">
        <v>2.8935185185185188E-3</v>
      </c>
      <c r="C76" s="23">
        <v>0</v>
      </c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>
        <f t="shared" si="1"/>
        <v>250</v>
      </c>
      <c r="AF76" s="23">
        <v>0.109</v>
      </c>
      <c r="AG76" s="23">
        <v>0.11</v>
      </c>
      <c r="AH76" s="23">
        <v>0.114</v>
      </c>
      <c r="AI76" s="23">
        <v>0.115</v>
      </c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</row>
    <row r="77" spans="2:99" x14ac:dyDescent="0.15">
      <c r="B77" s="24">
        <v>2.9513888888888888E-3</v>
      </c>
      <c r="C77" s="23">
        <v>0</v>
      </c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>
        <f t="shared" si="1"/>
        <v>255</v>
      </c>
      <c r="AF77" s="23">
        <v>0.109</v>
      </c>
      <c r="AG77" s="23">
        <v>0.11</v>
      </c>
      <c r="AH77" s="23">
        <v>0.113</v>
      </c>
      <c r="AI77" s="23">
        <v>0.115</v>
      </c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</row>
    <row r="78" spans="2:99" x14ac:dyDescent="0.15">
      <c r="B78" s="24">
        <v>3.0092592592592588E-3</v>
      </c>
      <c r="C78" s="23">
        <v>0</v>
      </c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>
        <f t="shared" si="1"/>
        <v>260</v>
      </c>
      <c r="AF78" s="23">
        <v>0.109</v>
      </c>
      <c r="AG78" s="23">
        <v>0.11</v>
      </c>
      <c r="AH78" s="23">
        <v>0.114</v>
      </c>
      <c r="AI78" s="23">
        <v>0.115</v>
      </c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</row>
    <row r="79" spans="2:99" x14ac:dyDescent="0.15">
      <c r="B79" s="24">
        <v>3.0671296296296297E-3</v>
      </c>
      <c r="C79" s="23">
        <v>0</v>
      </c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>
        <f t="shared" si="1"/>
        <v>265</v>
      </c>
      <c r="AF79" s="23">
        <v>0.109</v>
      </c>
      <c r="AG79" s="23">
        <v>0.11</v>
      </c>
      <c r="AH79" s="23">
        <v>0.114</v>
      </c>
      <c r="AI79" s="23">
        <v>0.115</v>
      </c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</row>
    <row r="80" spans="2:99" x14ac:dyDescent="0.15">
      <c r="B80" s="24">
        <v>3.1249999999999997E-3</v>
      </c>
      <c r="C80" s="23">
        <v>0</v>
      </c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>
        <f t="shared" si="1"/>
        <v>270</v>
      </c>
      <c r="AF80" s="23">
        <v>0.109</v>
      </c>
      <c r="AG80" s="23">
        <v>0.11</v>
      </c>
      <c r="AH80" s="23">
        <v>0.114</v>
      </c>
      <c r="AI80" s="23">
        <v>0.115</v>
      </c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</row>
    <row r="81" spans="1:99" x14ac:dyDescent="0.15">
      <c r="B81" s="24">
        <v>3.1828703703703702E-3</v>
      </c>
      <c r="C81" s="23">
        <v>0</v>
      </c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>
        <f t="shared" si="1"/>
        <v>275</v>
      </c>
      <c r="AF81" s="23">
        <v>0.109</v>
      </c>
      <c r="AG81" s="23">
        <v>0.11</v>
      </c>
      <c r="AH81" s="23">
        <v>0.114</v>
      </c>
      <c r="AI81" s="23">
        <v>0.115</v>
      </c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</row>
    <row r="82" spans="1:99" x14ac:dyDescent="0.15">
      <c r="B82" s="24">
        <v>3.2407407407407406E-3</v>
      </c>
      <c r="C82" s="23">
        <v>0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>
        <f t="shared" si="1"/>
        <v>280</v>
      </c>
      <c r="AF82" s="23">
        <v>0.109</v>
      </c>
      <c r="AG82" s="23">
        <v>0.11</v>
      </c>
      <c r="AH82" s="23">
        <v>0.114</v>
      </c>
      <c r="AI82" s="23">
        <v>0.115</v>
      </c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</row>
    <row r="83" spans="1:99" x14ac:dyDescent="0.15">
      <c r="B83" s="24">
        <v>3.2986111111111111E-3</v>
      </c>
      <c r="C83" s="23">
        <v>0</v>
      </c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>
        <f t="shared" si="1"/>
        <v>285</v>
      </c>
      <c r="AF83" s="23">
        <v>0.109</v>
      </c>
      <c r="AG83" s="23">
        <v>0.11</v>
      </c>
      <c r="AH83" s="23">
        <v>0.114</v>
      </c>
      <c r="AI83" s="23">
        <v>0.11600000000000001</v>
      </c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</row>
    <row r="84" spans="1:99" x14ac:dyDescent="0.15">
      <c r="B84" s="24">
        <v>3.3564814814814811E-3</v>
      </c>
      <c r="C84" s="23">
        <v>0</v>
      </c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>
        <f t="shared" si="1"/>
        <v>290</v>
      </c>
      <c r="AF84" s="23">
        <v>0.109</v>
      </c>
      <c r="AG84" s="23">
        <v>0.11</v>
      </c>
      <c r="AH84" s="23">
        <v>0.114</v>
      </c>
      <c r="AI84" s="23">
        <v>0.11600000000000001</v>
      </c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</row>
    <row r="85" spans="1:99" x14ac:dyDescent="0.15">
      <c r="B85" s="24">
        <v>3.414351851851852E-3</v>
      </c>
      <c r="C85" s="23">
        <v>0</v>
      </c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>
        <f t="shared" si="1"/>
        <v>295</v>
      </c>
      <c r="AF85" s="23">
        <v>0.109</v>
      </c>
      <c r="AG85" s="23">
        <v>0.11</v>
      </c>
      <c r="AH85" s="23">
        <v>0.114</v>
      </c>
      <c r="AI85" s="23">
        <v>0.115</v>
      </c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</row>
    <row r="86" spans="1:99" x14ac:dyDescent="0.15">
      <c r="B86" s="24">
        <v>3.472222222222222E-3</v>
      </c>
      <c r="C86" s="23">
        <v>0</v>
      </c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>
        <f t="shared" si="1"/>
        <v>300</v>
      </c>
      <c r="AF86" s="23">
        <v>0.109</v>
      </c>
      <c r="AG86" s="23">
        <v>0.11</v>
      </c>
      <c r="AH86" s="23">
        <v>0.114</v>
      </c>
      <c r="AI86" s="23">
        <v>0.11600000000000001</v>
      </c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</row>
    <row r="87" spans="1:99" x14ac:dyDescent="0.15">
      <c r="AE87" s="23">
        <f t="shared" si="1"/>
        <v>305</v>
      </c>
    </row>
    <row r="88" spans="1:99" ht="14" x14ac:dyDescent="0.15">
      <c r="A88" s="22" t="s">
        <v>33</v>
      </c>
      <c r="B88" s="21"/>
      <c r="AE88" s="23">
        <f t="shared" si="1"/>
        <v>310</v>
      </c>
    </row>
    <row r="89" spans="1:99" x14ac:dyDescent="0.15">
      <c r="AE89" s="23">
        <f t="shared" si="1"/>
        <v>315</v>
      </c>
    </row>
    <row r="90" spans="1:99" x14ac:dyDescent="0.15">
      <c r="B90" s="20"/>
      <c r="C90" s="19">
        <v>1</v>
      </c>
      <c r="D90" s="19">
        <v>2</v>
      </c>
      <c r="E90" s="19">
        <v>3</v>
      </c>
      <c r="F90" s="19">
        <v>4</v>
      </c>
      <c r="G90" s="19">
        <v>5</v>
      </c>
      <c r="H90" s="19">
        <v>6</v>
      </c>
      <c r="I90" s="19">
        <v>7</v>
      </c>
      <c r="J90" s="19">
        <v>8</v>
      </c>
      <c r="K90" s="19">
        <v>9</v>
      </c>
      <c r="L90" s="19">
        <v>10</v>
      </c>
      <c r="M90" s="19">
        <v>11</v>
      </c>
      <c r="N90" s="19">
        <v>12</v>
      </c>
      <c r="AE90" s="23">
        <f t="shared" si="1"/>
        <v>320</v>
      </c>
    </row>
    <row r="91" spans="1:99" ht="14" x14ac:dyDescent="0.15">
      <c r="B91" s="51" t="s">
        <v>32</v>
      </c>
      <c r="C91" s="16" t="s">
        <v>21</v>
      </c>
      <c r="D91" s="16" t="s">
        <v>21</v>
      </c>
      <c r="E91" s="16" t="s">
        <v>21</v>
      </c>
      <c r="F91" s="16" t="s">
        <v>21</v>
      </c>
      <c r="G91" s="16" t="s">
        <v>21</v>
      </c>
      <c r="H91" s="16" t="s">
        <v>21</v>
      </c>
      <c r="I91" s="16" t="s">
        <v>21</v>
      </c>
      <c r="J91" s="16" t="s">
        <v>21</v>
      </c>
      <c r="K91" s="16" t="s">
        <v>21</v>
      </c>
      <c r="L91" s="16" t="s">
        <v>21</v>
      </c>
      <c r="M91" s="16" t="s">
        <v>21</v>
      </c>
      <c r="N91" s="16" t="s">
        <v>21</v>
      </c>
      <c r="O91" s="13" t="s">
        <v>182</v>
      </c>
      <c r="AE91" s="23">
        <f t="shared" si="1"/>
        <v>325</v>
      </c>
    </row>
    <row r="92" spans="1:99" ht="24" x14ac:dyDescent="0.15">
      <c r="B92" s="52"/>
      <c r="C92" s="15" t="s">
        <v>21</v>
      </c>
      <c r="D92" s="15" t="s">
        <v>21</v>
      </c>
      <c r="E92" s="15" t="s">
        <v>21</v>
      </c>
      <c r="F92" s="15" t="s">
        <v>21</v>
      </c>
      <c r="G92" s="15" t="s">
        <v>21</v>
      </c>
      <c r="H92" s="15" t="s">
        <v>21</v>
      </c>
      <c r="I92" s="15" t="s">
        <v>21</v>
      </c>
      <c r="J92" s="15" t="s">
        <v>21</v>
      </c>
      <c r="K92" s="15" t="s">
        <v>21</v>
      </c>
      <c r="L92" s="15" t="s">
        <v>21</v>
      </c>
      <c r="M92" s="15" t="s">
        <v>21</v>
      </c>
      <c r="N92" s="15" t="s">
        <v>21</v>
      </c>
      <c r="O92" s="13" t="s">
        <v>181</v>
      </c>
      <c r="AE92" s="23">
        <f t="shared" si="1"/>
        <v>330</v>
      </c>
    </row>
    <row r="93" spans="1:99" ht="24" x14ac:dyDescent="0.15">
      <c r="B93" s="52"/>
      <c r="C93" s="15" t="s">
        <v>21</v>
      </c>
      <c r="D93" s="15" t="s">
        <v>21</v>
      </c>
      <c r="E93" s="15" t="s">
        <v>21</v>
      </c>
      <c r="F93" s="15" t="s">
        <v>21</v>
      </c>
      <c r="G93" s="15" t="s">
        <v>21</v>
      </c>
      <c r="H93" s="15" t="s">
        <v>21</v>
      </c>
      <c r="I93" s="15" t="s">
        <v>21</v>
      </c>
      <c r="J93" s="15" t="s">
        <v>21</v>
      </c>
      <c r="K93" s="15" t="s">
        <v>21</v>
      </c>
      <c r="L93" s="15" t="s">
        <v>21</v>
      </c>
      <c r="M93" s="15" t="s">
        <v>21</v>
      </c>
      <c r="N93" s="15" t="s">
        <v>21</v>
      </c>
      <c r="O93" s="13" t="s">
        <v>180</v>
      </c>
      <c r="AE93" s="23">
        <f t="shared" si="1"/>
        <v>335</v>
      </c>
    </row>
    <row r="94" spans="1:99" ht="14" x14ac:dyDescent="0.15">
      <c r="B94" s="53"/>
      <c r="C94" s="14" t="s">
        <v>21</v>
      </c>
      <c r="D94" s="14" t="s">
        <v>21</v>
      </c>
      <c r="E94" s="14" t="s">
        <v>21</v>
      </c>
      <c r="F94" s="14" t="s">
        <v>21</v>
      </c>
      <c r="G94" s="14" t="s">
        <v>21</v>
      </c>
      <c r="H94" s="14" t="s">
        <v>21</v>
      </c>
      <c r="I94" s="14" t="s">
        <v>21</v>
      </c>
      <c r="J94" s="14" t="s">
        <v>21</v>
      </c>
      <c r="K94" s="14" t="s">
        <v>21</v>
      </c>
      <c r="L94" s="14" t="s">
        <v>21</v>
      </c>
      <c r="M94" s="14" t="s">
        <v>21</v>
      </c>
      <c r="N94" s="14" t="s">
        <v>21</v>
      </c>
      <c r="O94" s="13" t="s">
        <v>179</v>
      </c>
      <c r="AE94" s="23">
        <f t="shared" si="1"/>
        <v>340</v>
      </c>
    </row>
    <row r="95" spans="1:99" ht="14" x14ac:dyDescent="0.15">
      <c r="B95" s="51" t="s">
        <v>31</v>
      </c>
      <c r="C95" s="16" t="s">
        <v>21</v>
      </c>
      <c r="D95" s="16" t="s">
        <v>21</v>
      </c>
      <c r="E95" s="16" t="s">
        <v>21</v>
      </c>
      <c r="F95" s="16" t="s">
        <v>21</v>
      </c>
      <c r="G95" s="16" t="s">
        <v>21</v>
      </c>
      <c r="H95" s="16" t="s">
        <v>21</v>
      </c>
      <c r="I95" s="16" t="s">
        <v>21</v>
      </c>
      <c r="J95" s="16" t="s">
        <v>21</v>
      </c>
      <c r="K95" s="16" t="s">
        <v>21</v>
      </c>
      <c r="L95" s="16" t="s">
        <v>21</v>
      </c>
      <c r="M95" s="16" t="s">
        <v>21</v>
      </c>
      <c r="N95" s="16" t="s">
        <v>21</v>
      </c>
      <c r="O95" s="13" t="s">
        <v>182</v>
      </c>
    </row>
    <row r="96" spans="1:99" ht="24" x14ac:dyDescent="0.15">
      <c r="B96" s="52"/>
      <c r="C96" s="15" t="s">
        <v>21</v>
      </c>
      <c r="D96" s="15" t="s">
        <v>21</v>
      </c>
      <c r="E96" s="15" t="s">
        <v>21</v>
      </c>
      <c r="F96" s="15" t="s">
        <v>21</v>
      </c>
      <c r="G96" s="15" t="s">
        <v>21</v>
      </c>
      <c r="H96" s="15" t="s">
        <v>21</v>
      </c>
      <c r="I96" s="15" t="s">
        <v>21</v>
      </c>
      <c r="J96" s="15" t="s">
        <v>21</v>
      </c>
      <c r="K96" s="15" t="s">
        <v>21</v>
      </c>
      <c r="L96" s="15" t="s">
        <v>21</v>
      </c>
      <c r="M96" s="15" t="s">
        <v>21</v>
      </c>
      <c r="N96" s="15" t="s">
        <v>21</v>
      </c>
      <c r="O96" s="13" t="s">
        <v>181</v>
      </c>
    </row>
    <row r="97" spans="2:15" ht="24" x14ac:dyDescent="0.15">
      <c r="B97" s="52"/>
      <c r="C97" s="15" t="s">
        <v>21</v>
      </c>
      <c r="D97" s="15" t="s">
        <v>21</v>
      </c>
      <c r="E97" s="15" t="s">
        <v>21</v>
      </c>
      <c r="F97" s="15" t="s">
        <v>21</v>
      </c>
      <c r="G97" s="15" t="s">
        <v>21</v>
      </c>
      <c r="H97" s="15" t="s">
        <v>21</v>
      </c>
      <c r="I97" s="15" t="s">
        <v>21</v>
      </c>
      <c r="J97" s="15" t="s">
        <v>21</v>
      </c>
      <c r="K97" s="15" t="s">
        <v>21</v>
      </c>
      <c r="L97" s="15" t="s">
        <v>21</v>
      </c>
      <c r="M97" s="15" t="s">
        <v>21</v>
      </c>
      <c r="N97" s="15" t="s">
        <v>21</v>
      </c>
      <c r="O97" s="13" t="s">
        <v>180</v>
      </c>
    </row>
    <row r="98" spans="2:15" ht="14" x14ac:dyDescent="0.15">
      <c r="B98" s="53"/>
      <c r="C98" s="14" t="s">
        <v>21</v>
      </c>
      <c r="D98" s="14" t="s">
        <v>21</v>
      </c>
      <c r="E98" s="14" t="s">
        <v>21</v>
      </c>
      <c r="F98" s="14" t="s">
        <v>21</v>
      </c>
      <c r="G98" s="14" t="s">
        <v>21</v>
      </c>
      <c r="H98" s="14" t="s">
        <v>21</v>
      </c>
      <c r="I98" s="14" t="s">
        <v>21</v>
      </c>
      <c r="J98" s="14" t="s">
        <v>21</v>
      </c>
      <c r="K98" s="14" t="s">
        <v>21</v>
      </c>
      <c r="L98" s="14" t="s">
        <v>21</v>
      </c>
      <c r="M98" s="14" t="s">
        <v>21</v>
      </c>
      <c r="N98" s="14" t="s">
        <v>21</v>
      </c>
      <c r="O98" s="13" t="s">
        <v>179</v>
      </c>
    </row>
    <row r="99" spans="2:15" ht="14" x14ac:dyDescent="0.15">
      <c r="B99" s="51" t="s">
        <v>30</v>
      </c>
      <c r="C99" s="16" t="s">
        <v>21</v>
      </c>
      <c r="D99" s="16" t="s">
        <v>21</v>
      </c>
      <c r="E99" s="16" t="s">
        <v>21</v>
      </c>
      <c r="F99" s="16" t="s">
        <v>21</v>
      </c>
      <c r="G99" s="16">
        <v>1.68</v>
      </c>
      <c r="H99" s="16">
        <v>1.68</v>
      </c>
      <c r="I99" s="16">
        <v>1.68</v>
      </c>
      <c r="J99" s="16">
        <v>5.76</v>
      </c>
      <c r="K99" s="16" t="s">
        <v>21</v>
      </c>
      <c r="L99" s="16" t="s">
        <v>21</v>
      </c>
      <c r="M99" s="16" t="s">
        <v>21</v>
      </c>
      <c r="N99" s="16" t="s">
        <v>21</v>
      </c>
      <c r="O99" s="13" t="s">
        <v>182</v>
      </c>
    </row>
    <row r="100" spans="2:15" ht="24" x14ac:dyDescent="0.15">
      <c r="B100" s="52"/>
      <c r="C100" s="15" t="s">
        <v>21</v>
      </c>
      <c r="D100" s="15" t="s">
        <v>21</v>
      </c>
      <c r="E100" s="15" t="s">
        <v>21</v>
      </c>
      <c r="F100" s="15" t="s">
        <v>21</v>
      </c>
      <c r="G100" s="15">
        <v>0.86</v>
      </c>
      <c r="H100" s="15">
        <v>0.67100000000000004</v>
      </c>
      <c r="I100" s="15">
        <v>0.754</v>
      </c>
      <c r="J100" s="15">
        <v>0.91100000000000003</v>
      </c>
      <c r="K100" s="15" t="s">
        <v>21</v>
      </c>
      <c r="L100" s="15" t="s">
        <v>21</v>
      </c>
      <c r="M100" s="15" t="s">
        <v>21</v>
      </c>
      <c r="N100" s="15" t="s">
        <v>21</v>
      </c>
      <c r="O100" s="13" t="s">
        <v>181</v>
      </c>
    </row>
    <row r="101" spans="2:15" ht="24" x14ac:dyDescent="0.15">
      <c r="B101" s="52"/>
      <c r="C101" s="15" t="s">
        <v>21</v>
      </c>
      <c r="D101" s="15" t="s">
        <v>21</v>
      </c>
      <c r="E101" s="15" t="s">
        <v>21</v>
      </c>
      <c r="F101" s="15" t="s">
        <v>21</v>
      </c>
      <c r="G101" s="18">
        <v>4.6296296296296293E-4</v>
      </c>
      <c r="H101" s="18">
        <v>2.3726851851851851E-3</v>
      </c>
      <c r="I101" s="18">
        <v>5.7870370370370378E-4</v>
      </c>
      <c r="J101" s="18">
        <v>2.4305555555555556E-3</v>
      </c>
      <c r="K101" s="15" t="s">
        <v>21</v>
      </c>
      <c r="L101" s="15" t="s">
        <v>21</v>
      </c>
      <c r="M101" s="15" t="s">
        <v>21</v>
      </c>
      <c r="N101" s="15" t="s">
        <v>21</v>
      </c>
      <c r="O101" s="13" t="s">
        <v>180</v>
      </c>
    </row>
    <row r="102" spans="2:15" ht="14" x14ac:dyDescent="0.15">
      <c r="B102" s="53"/>
      <c r="C102" s="14" t="s">
        <v>21</v>
      </c>
      <c r="D102" s="14" t="s">
        <v>21</v>
      </c>
      <c r="E102" s="14" t="s">
        <v>21</v>
      </c>
      <c r="F102" s="14" t="s">
        <v>21</v>
      </c>
      <c r="G102" s="17">
        <v>4.2824074074074075E-4</v>
      </c>
      <c r="H102" s="17">
        <v>2.1874999999999998E-3</v>
      </c>
      <c r="I102" s="17">
        <v>4.5138888888888892E-4</v>
      </c>
      <c r="J102" s="17">
        <v>2.1180555555555553E-3</v>
      </c>
      <c r="K102" s="14" t="s">
        <v>21</v>
      </c>
      <c r="L102" s="14" t="s">
        <v>21</v>
      </c>
      <c r="M102" s="14" t="s">
        <v>21</v>
      </c>
      <c r="N102" s="14" t="s">
        <v>21</v>
      </c>
      <c r="O102" s="13" t="s">
        <v>179</v>
      </c>
    </row>
    <row r="103" spans="2:15" ht="14" x14ac:dyDescent="0.15">
      <c r="B103" s="51" t="s">
        <v>29</v>
      </c>
      <c r="C103" s="16" t="s">
        <v>21</v>
      </c>
      <c r="D103" s="16" t="s">
        <v>21</v>
      </c>
      <c r="E103" s="16" t="s">
        <v>21</v>
      </c>
      <c r="F103" s="16" t="s">
        <v>21</v>
      </c>
      <c r="G103" s="16" t="s">
        <v>21</v>
      </c>
      <c r="H103" s="16" t="s">
        <v>21</v>
      </c>
      <c r="I103" s="16" t="s">
        <v>21</v>
      </c>
      <c r="J103" s="16" t="s">
        <v>21</v>
      </c>
      <c r="K103" s="16" t="s">
        <v>21</v>
      </c>
      <c r="L103" s="16" t="s">
        <v>21</v>
      </c>
      <c r="M103" s="16" t="s">
        <v>21</v>
      </c>
      <c r="N103" s="16" t="s">
        <v>21</v>
      </c>
      <c r="O103" s="13" t="s">
        <v>182</v>
      </c>
    </row>
    <row r="104" spans="2:15" ht="24" x14ac:dyDescent="0.15">
      <c r="B104" s="52"/>
      <c r="C104" s="15" t="s">
        <v>21</v>
      </c>
      <c r="D104" s="15" t="s">
        <v>21</v>
      </c>
      <c r="E104" s="15" t="s">
        <v>21</v>
      </c>
      <c r="F104" s="15" t="s">
        <v>21</v>
      </c>
      <c r="G104" s="15" t="s">
        <v>21</v>
      </c>
      <c r="H104" s="15" t="s">
        <v>21</v>
      </c>
      <c r="I104" s="15" t="s">
        <v>21</v>
      </c>
      <c r="J104" s="15" t="s">
        <v>21</v>
      </c>
      <c r="K104" s="15" t="s">
        <v>21</v>
      </c>
      <c r="L104" s="15" t="s">
        <v>21</v>
      </c>
      <c r="M104" s="15" t="s">
        <v>21</v>
      </c>
      <c r="N104" s="15" t="s">
        <v>21</v>
      </c>
      <c r="O104" s="13" t="s">
        <v>181</v>
      </c>
    </row>
    <row r="105" spans="2:15" ht="24" x14ac:dyDescent="0.15">
      <c r="B105" s="52"/>
      <c r="C105" s="15" t="s">
        <v>21</v>
      </c>
      <c r="D105" s="15" t="s">
        <v>21</v>
      </c>
      <c r="E105" s="15" t="s">
        <v>21</v>
      </c>
      <c r="F105" s="15" t="s">
        <v>21</v>
      </c>
      <c r="G105" s="15" t="s">
        <v>21</v>
      </c>
      <c r="H105" s="15" t="s">
        <v>21</v>
      </c>
      <c r="I105" s="15" t="s">
        <v>21</v>
      </c>
      <c r="J105" s="15" t="s">
        <v>21</v>
      </c>
      <c r="K105" s="15" t="s">
        <v>21</v>
      </c>
      <c r="L105" s="15" t="s">
        <v>21</v>
      </c>
      <c r="M105" s="15" t="s">
        <v>21</v>
      </c>
      <c r="N105" s="15" t="s">
        <v>21</v>
      </c>
      <c r="O105" s="13" t="s">
        <v>180</v>
      </c>
    </row>
    <row r="106" spans="2:15" ht="14" x14ac:dyDescent="0.15">
      <c r="B106" s="53"/>
      <c r="C106" s="14" t="s">
        <v>21</v>
      </c>
      <c r="D106" s="14" t="s">
        <v>21</v>
      </c>
      <c r="E106" s="14" t="s">
        <v>21</v>
      </c>
      <c r="F106" s="14" t="s">
        <v>21</v>
      </c>
      <c r="G106" s="14" t="s">
        <v>21</v>
      </c>
      <c r="H106" s="14" t="s">
        <v>21</v>
      </c>
      <c r="I106" s="14" t="s">
        <v>21</v>
      </c>
      <c r="J106" s="14" t="s">
        <v>21</v>
      </c>
      <c r="K106" s="14" t="s">
        <v>21</v>
      </c>
      <c r="L106" s="14" t="s">
        <v>21</v>
      </c>
      <c r="M106" s="14" t="s">
        <v>21</v>
      </c>
      <c r="N106" s="14" t="s">
        <v>21</v>
      </c>
      <c r="O106" s="13" t="s">
        <v>179</v>
      </c>
    </row>
    <row r="107" spans="2:15" ht="14" x14ac:dyDescent="0.15">
      <c r="B107" s="51" t="s">
        <v>28</v>
      </c>
      <c r="C107" s="16" t="s">
        <v>21</v>
      </c>
      <c r="D107" s="16" t="s">
        <v>21</v>
      </c>
      <c r="E107" s="16" t="s">
        <v>21</v>
      </c>
      <c r="F107" s="16" t="s">
        <v>21</v>
      </c>
      <c r="G107" s="16" t="s">
        <v>21</v>
      </c>
      <c r="H107" s="16" t="s">
        <v>21</v>
      </c>
      <c r="I107" s="16" t="s">
        <v>21</v>
      </c>
      <c r="J107" s="16" t="s">
        <v>21</v>
      </c>
      <c r="K107" s="16" t="s">
        <v>21</v>
      </c>
      <c r="L107" s="16" t="s">
        <v>21</v>
      </c>
      <c r="M107" s="16" t="s">
        <v>21</v>
      </c>
      <c r="N107" s="16" t="s">
        <v>21</v>
      </c>
      <c r="O107" s="13" t="s">
        <v>182</v>
      </c>
    </row>
    <row r="108" spans="2:15" ht="24" x14ac:dyDescent="0.15">
      <c r="B108" s="52"/>
      <c r="C108" s="15" t="s">
        <v>21</v>
      </c>
      <c r="D108" s="15" t="s">
        <v>21</v>
      </c>
      <c r="E108" s="15" t="s">
        <v>21</v>
      </c>
      <c r="F108" s="15" t="s">
        <v>21</v>
      </c>
      <c r="G108" s="15" t="s">
        <v>21</v>
      </c>
      <c r="H108" s="15" t="s">
        <v>21</v>
      </c>
      <c r="I108" s="15" t="s">
        <v>21</v>
      </c>
      <c r="J108" s="15" t="s">
        <v>21</v>
      </c>
      <c r="K108" s="15" t="s">
        <v>21</v>
      </c>
      <c r="L108" s="15" t="s">
        <v>21</v>
      </c>
      <c r="M108" s="15" t="s">
        <v>21</v>
      </c>
      <c r="N108" s="15" t="s">
        <v>21</v>
      </c>
      <c r="O108" s="13" t="s">
        <v>181</v>
      </c>
    </row>
    <row r="109" spans="2:15" ht="24" x14ac:dyDescent="0.15">
      <c r="B109" s="52"/>
      <c r="C109" s="15" t="s">
        <v>21</v>
      </c>
      <c r="D109" s="15" t="s">
        <v>21</v>
      </c>
      <c r="E109" s="15" t="s">
        <v>21</v>
      </c>
      <c r="F109" s="15" t="s">
        <v>21</v>
      </c>
      <c r="G109" s="15" t="s">
        <v>21</v>
      </c>
      <c r="H109" s="15" t="s">
        <v>21</v>
      </c>
      <c r="I109" s="15" t="s">
        <v>21</v>
      </c>
      <c r="J109" s="15" t="s">
        <v>21</v>
      </c>
      <c r="K109" s="15" t="s">
        <v>21</v>
      </c>
      <c r="L109" s="15" t="s">
        <v>21</v>
      </c>
      <c r="M109" s="15" t="s">
        <v>21</v>
      </c>
      <c r="N109" s="15" t="s">
        <v>21</v>
      </c>
      <c r="O109" s="13" t="s">
        <v>180</v>
      </c>
    </row>
    <row r="110" spans="2:15" ht="14" x14ac:dyDescent="0.15">
      <c r="B110" s="53"/>
      <c r="C110" s="14" t="s">
        <v>21</v>
      </c>
      <c r="D110" s="14" t="s">
        <v>21</v>
      </c>
      <c r="E110" s="14" t="s">
        <v>21</v>
      </c>
      <c r="F110" s="14" t="s">
        <v>21</v>
      </c>
      <c r="G110" s="14" t="s">
        <v>21</v>
      </c>
      <c r="H110" s="14" t="s">
        <v>21</v>
      </c>
      <c r="I110" s="14" t="s">
        <v>21</v>
      </c>
      <c r="J110" s="14" t="s">
        <v>21</v>
      </c>
      <c r="K110" s="14" t="s">
        <v>21</v>
      </c>
      <c r="L110" s="14" t="s">
        <v>21</v>
      </c>
      <c r="M110" s="14" t="s">
        <v>21</v>
      </c>
      <c r="N110" s="14" t="s">
        <v>21</v>
      </c>
      <c r="O110" s="13" t="s">
        <v>179</v>
      </c>
    </row>
    <row r="111" spans="2:15" ht="14" x14ac:dyDescent="0.15">
      <c r="B111" s="51" t="s">
        <v>27</v>
      </c>
      <c r="C111" s="16" t="s">
        <v>21</v>
      </c>
      <c r="D111" s="16" t="s">
        <v>21</v>
      </c>
      <c r="E111" s="16" t="s">
        <v>21</v>
      </c>
      <c r="F111" s="16" t="s">
        <v>21</v>
      </c>
      <c r="G111" s="16" t="s">
        <v>21</v>
      </c>
      <c r="H111" s="16" t="s">
        <v>21</v>
      </c>
      <c r="I111" s="16" t="s">
        <v>21</v>
      </c>
      <c r="J111" s="16" t="s">
        <v>21</v>
      </c>
      <c r="K111" s="16" t="s">
        <v>21</v>
      </c>
      <c r="L111" s="16" t="s">
        <v>21</v>
      </c>
      <c r="M111" s="16" t="s">
        <v>21</v>
      </c>
      <c r="N111" s="16" t="s">
        <v>21</v>
      </c>
      <c r="O111" s="13" t="s">
        <v>182</v>
      </c>
    </row>
    <row r="112" spans="2:15" ht="24" x14ac:dyDescent="0.15">
      <c r="B112" s="52"/>
      <c r="C112" s="15" t="s">
        <v>21</v>
      </c>
      <c r="D112" s="15" t="s">
        <v>21</v>
      </c>
      <c r="E112" s="15" t="s">
        <v>21</v>
      </c>
      <c r="F112" s="15" t="s">
        <v>21</v>
      </c>
      <c r="G112" s="15" t="s">
        <v>21</v>
      </c>
      <c r="H112" s="15" t="s">
        <v>21</v>
      </c>
      <c r="I112" s="15" t="s">
        <v>21</v>
      </c>
      <c r="J112" s="15" t="s">
        <v>21</v>
      </c>
      <c r="K112" s="15" t="s">
        <v>21</v>
      </c>
      <c r="L112" s="15" t="s">
        <v>21</v>
      </c>
      <c r="M112" s="15" t="s">
        <v>21</v>
      </c>
      <c r="N112" s="15" t="s">
        <v>21</v>
      </c>
      <c r="O112" s="13" t="s">
        <v>181</v>
      </c>
    </row>
    <row r="113" spans="2:15" ht="24" x14ac:dyDescent="0.15">
      <c r="B113" s="52"/>
      <c r="C113" s="15" t="s">
        <v>21</v>
      </c>
      <c r="D113" s="15" t="s">
        <v>21</v>
      </c>
      <c r="E113" s="15" t="s">
        <v>21</v>
      </c>
      <c r="F113" s="15" t="s">
        <v>21</v>
      </c>
      <c r="G113" s="15" t="s">
        <v>21</v>
      </c>
      <c r="H113" s="15" t="s">
        <v>21</v>
      </c>
      <c r="I113" s="15" t="s">
        <v>21</v>
      </c>
      <c r="J113" s="15" t="s">
        <v>21</v>
      </c>
      <c r="K113" s="15" t="s">
        <v>21</v>
      </c>
      <c r="L113" s="15" t="s">
        <v>21</v>
      </c>
      <c r="M113" s="15" t="s">
        <v>21</v>
      </c>
      <c r="N113" s="15" t="s">
        <v>21</v>
      </c>
      <c r="O113" s="13" t="s">
        <v>180</v>
      </c>
    </row>
    <row r="114" spans="2:15" ht="14" x14ac:dyDescent="0.15">
      <c r="B114" s="53"/>
      <c r="C114" s="14" t="s">
        <v>21</v>
      </c>
      <c r="D114" s="14" t="s">
        <v>21</v>
      </c>
      <c r="E114" s="14" t="s">
        <v>21</v>
      </c>
      <c r="F114" s="14" t="s">
        <v>21</v>
      </c>
      <c r="G114" s="14" t="s">
        <v>21</v>
      </c>
      <c r="H114" s="14" t="s">
        <v>21</v>
      </c>
      <c r="I114" s="14" t="s">
        <v>21</v>
      </c>
      <c r="J114" s="14" t="s">
        <v>21</v>
      </c>
      <c r="K114" s="14" t="s">
        <v>21</v>
      </c>
      <c r="L114" s="14" t="s">
        <v>21</v>
      </c>
      <c r="M114" s="14" t="s">
        <v>21</v>
      </c>
      <c r="N114" s="14" t="s">
        <v>21</v>
      </c>
      <c r="O114" s="13" t="s">
        <v>179</v>
      </c>
    </row>
    <row r="115" spans="2:15" ht="14" x14ac:dyDescent="0.15">
      <c r="B115" s="51" t="s">
        <v>26</v>
      </c>
      <c r="C115" s="16" t="s">
        <v>21</v>
      </c>
      <c r="D115" s="16" t="s">
        <v>21</v>
      </c>
      <c r="E115" s="16" t="s">
        <v>21</v>
      </c>
      <c r="F115" s="16" t="s">
        <v>21</v>
      </c>
      <c r="G115" s="16" t="s">
        <v>21</v>
      </c>
      <c r="H115" s="16" t="s">
        <v>21</v>
      </c>
      <c r="I115" s="16" t="s">
        <v>21</v>
      </c>
      <c r="J115" s="16" t="s">
        <v>21</v>
      </c>
      <c r="K115" s="16" t="s">
        <v>21</v>
      </c>
      <c r="L115" s="16" t="s">
        <v>21</v>
      </c>
      <c r="M115" s="16" t="s">
        <v>21</v>
      </c>
      <c r="N115" s="16" t="s">
        <v>21</v>
      </c>
      <c r="O115" s="13" t="s">
        <v>182</v>
      </c>
    </row>
    <row r="116" spans="2:15" ht="24" x14ac:dyDescent="0.15">
      <c r="B116" s="52"/>
      <c r="C116" s="15" t="s">
        <v>21</v>
      </c>
      <c r="D116" s="15" t="s">
        <v>21</v>
      </c>
      <c r="E116" s="15" t="s">
        <v>21</v>
      </c>
      <c r="F116" s="15" t="s">
        <v>21</v>
      </c>
      <c r="G116" s="15" t="s">
        <v>21</v>
      </c>
      <c r="H116" s="15" t="s">
        <v>21</v>
      </c>
      <c r="I116" s="15" t="s">
        <v>21</v>
      </c>
      <c r="J116" s="15" t="s">
        <v>21</v>
      </c>
      <c r="K116" s="15" t="s">
        <v>21</v>
      </c>
      <c r="L116" s="15" t="s">
        <v>21</v>
      </c>
      <c r="M116" s="15" t="s">
        <v>21</v>
      </c>
      <c r="N116" s="15" t="s">
        <v>21</v>
      </c>
      <c r="O116" s="13" t="s">
        <v>181</v>
      </c>
    </row>
    <row r="117" spans="2:15" ht="24" x14ac:dyDescent="0.15">
      <c r="B117" s="52"/>
      <c r="C117" s="15" t="s">
        <v>21</v>
      </c>
      <c r="D117" s="15" t="s">
        <v>21</v>
      </c>
      <c r="E117" s="15" t="s">
        <v>21</v>
      </c>
      <c r="F117" s="15" t="s">
        <v>21</v>
      </c>
      <c r="G117" s="15" t="s">
        <v>21</v>
      </c>
      <c r="H117" s="15" t="s">
        <v>21</v>
      </c>
      <c r="I117" s="15" t="s">
        <v>21</v>
      </c>
      <c r="J117" s="15" t="s">
        <v>21</v>
      </c>
      <c r="K117" s="15" t="s">
        <v>21</v>
      </c>
      <c r="L117" s="15" t="s">
        <v>21</v>
      </c>
      <c r="M117" s="15" t="s">
        <v>21</v>
      </c>
      <c r="N117" s="15" t="s">
        <v>21</v>
      </c>
      <c r="O117" s="13" t="s">
        <v>180</v>
      </c>
    </row>
    <row r="118" spans="2:15" ht="14" x14ac:dyDescent="0.15">
      <c r="B118" s="53"/>
      <c r="C118" s="14" t="s">
        <v>21</v>
      </c>
      <c r="D118" s="14" t="s">
        <v>21</v>
      </c>
      <c r="E118" s="14" t="s">
        <v>21</v>
      </c>
      <c r="F118" s="14" t="s">
        <v>21</v>
      </c>
      <c r="G118" s="14" t="s">
        <v>21</v>
      </c>
      <c r="H118" s="14" t="s">
        <v>21</v>
      </c>
      <c r="I118" s="14" t="s">
        <v>21</v>
      </c>
      <c r="J118" s="14" t="s">
        <v>21</v>
      </c>
      <c r="K118" s="14" t="s">
        <v>21</v>
      </c>
      <c r="L118" s="14" t="s">
        <v>21</v>
      </c>
      <c r="M118" s="14" t="s">
        <v>21</v>
      </c>
      <c r="N118" s="14" t="s">
        <v>21</v>
      </c>
      <c r="O118" s="13" t="s">
        <v>179</v>
      </c>
    </row>
    <row r="119" spans="2:15" ht="14" x14ac:dyDescent="0.15">
      <c r="B119" s="51" t="s">
        <v>25</v>
      </c>
      <c r="C119" s="16" t="s">
        <v>21</v>
      </c>
      <c r="D119" s="16" t="s">
        <v>21</v>
      </c>
      <c r="E119" s="16" t="s">
        <v>21</v>
      </c>
      <c r="F119" s="16" t="s">
        <v>21</v>
      </c>
      <c r="G119" s="16" t="s">
        <v>21</v>
      </c>
      <c r="H119" s="16" t="s">
        <v>21</v>
      </c>
      <c r="I119" s="16" t="s">
        <v>21</v>
      </c>
      <c r="J119" s="16" t="s">
        <v>21</v>
      </c>
      <c r="K119" s="16" t="s">
        <v>21</v>
      </c>
      <c r="L119" s="16" t="s">
        <v>21</v>
      </c>
      <c r="M119" s="16" t="s">
        <v>21</v>
      </c>
      <c r="N119" s="16" t="s">
        <v>21</v>
      </c>
      <c r="O119" s="13" t="s">
        <v>182</v>
      </c>
    </row>
    <row r="120" spans="2:15" ht="24" x14ac:dyDescent="0.15">
      <c r="B120" s="52"/>
      <c r="C120" s="15" t="s">
        <v>21</v>
      </c>
      <c r="D120" s="15" t="s">
        <v>21</v>
      </c>
      <c r="E120" s="15" t="s">
        <v>21</v>
      </c>
      <c r="F120" s="15" t="s">
        <v>21</v>
      </c>
      <c r="G120" s="15" t="s">
        <v>21</v>
      </c>
      <c r="H120" s="15" t="s">
        <v>21</v>
      </c>
      <c r="I120" s="15" t="s">
        <v>21</v>
      </c>
      <c r="J120" s="15" t="s">
        <v>21</v>
      </c>
      <c r="K120" s="15" t="s">
        <v>21</v>
      </c>
      <c r="L120" s="15" t="s">
        <v>21</v>
      </c>
      <c r="M120" s="15" t="s">
        <v>21</v>
      </c>
      <c r="N120" s="15" t="s">
        <v>21</v>
      </c>
      <c r="O120" s="13" t="s">
        <v>181</v>
      </c>
    </row>
    <row r="121" spans="2:15" ht="24" x14ac:dyDescent="0.15">
      <c r="B121" s="52"/>
      <c r="C121" s="15" t="s">
        <v>21</v>
      </c>
      <c r="D121" s="15" t="s">
        <v>21</v>
      </c>
      <c r="E121" s="15" t="s">
        <v>21</v>
      </c>
      <c r="F121" s="15" t="s">
        <v>21</v>
      </c>
      <c r="G121" s="15" t="s">
        <v>21</v>
      </c>
      <c r="H121" s="15" t="s">
        <v>21</v>
      </c>
      <c r="I121" s="15" t="s">
        <v>21</v>
      </c>
      <c r="J121" s="15" t="s">
        <v>21</v>
      </c>
      <c r="K121" s="15" t="s">
        <v>21</v>
      </c>
      <c r="L121" s="15" t="s">
        <v>21</v>
      </c>
      <c r="M121" s="15" t="s">
        <v>21</v>
      </c>
      <c r="N121" s="15" t="s">
        <v>21</v>
      </c>
      <c r="O121" s="13" t="s">
        <v>180</v>
      </c>
    </row>
    <row r="122" spans="2:15" ht="14" x14ac:dyDescent="0.15">
      <c r="B122" s="53"/>
      <c r="C122" s="14" t="s">
        <v>21</v>
      </c>
      <c r="D122" s="14" t="s">
        <v>21</v>
      </c>
      <c r="E122" s="14" t="s">
        <v>21</v>
      </c>
      <c r="F122" s="14" t="s">
        <v>21</v>
      </c>
      <c r="G122" s="14" t="s">
        <v>21</v>
      </c>
      <c r="H122" s="14" t="s">
        <v>21</v>
      </c>
      <c r="I122" s="14" t="s">
        <v>21</v>
      </c>
      <c r="J122" s="14" t="s">
        <v>21</v>
      </c>
      <c r="K122" s="14" t="s">
        <v>21</v>
      </c>
      <c r="L122" s="14" t="s">
        <v>21</v>
      </c>
      <c r="M122" s="14" t="s">
        <v>21</v>
      </c>
      <c r="N122" s="14" t="s">
        <v>21</v>
      </c>
      <c r="O122" s="13" t="s">
        <v>179</v>
      </c>
    </row>
  </sheetData>
  <mergeCells count="10">
    <mergeCell ref="AF25:AG25"/>
    <mergeCell ref="AH25:AI25"/>
    <mergeCell ref="B115:B118"/>
    <mergeCell ref="B119:B122"/>
    <mergeCell ref="B91:B94"/>
    <mergeCell ref="B95:B98"/>
    <mergeCell ref="B99:B102"/>
    <mergeCell ref="B103:B106"/>
    <mergeCell ref="B107:B110"/>
    <mergeCell ref="B111:B114"/>
  </mergeCells>
  <pageMargins left="0.78740157499999996" right="0.78740157499999996" top="0.984251969" bottom="0.984251969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6EAAB-4DFD-2749-A669-E292C3E5D84D}">
  <dimension ref="A1:J11"/>
  <sheetViews>
    <sheetView workbookViewId="0">
      <selection activeCell="G8" sqref="G8"/>
    </sheetView>
  </sheetViews>
  <sheetFormatPr baseColWidth="10" defaultRowHeight="13" x14ac:dyDescent="0.15"/>
  <cols>
    <col min="1" max="1" width="10.83203125" style="12"/>
    <col min="2" max="2" width="12.33203125" style="12" bestFit="1" customWidth="1"/>
    <col min="3" max="7" width="10.83203125" style="12"/>
    <col min="8" max="8" width="12.83203125" style="12" bestFit="1" customWidth="1"/>
    <col min="9" max="9" width="13.1640625" style="12" bestFit="1" customWidth="1"/>
    <col min="10" max="16384" width="10.83203125" style="12"/>
  </cols>
  <sheetData>
    <row r="1" spans="1:10" x14ac:dyDescent="0.15">
      <c r="E1" s="12" t="s">
        <v>186</v>
      </c>
    </row>
    <row r="2" spans="1:10" x14ac:dyDescent="0.15">
      <c r="A2" s="12" t="s">
        <v>4</v>
      </c>
      <c r="B2" s="12">
        <f>[4]Tabelle1!$H$4</f>
        <v>7.5137505926979619E-4</v>
      </c>
      <c r="E2" s="12">
        <v>6.0999999999999999E-2</v>
      </c>
      <c r="F2" s="12">
        <f>(E2/0.659)-0.0129</f>
        <v>7.9664491654021244E-2</v>
      </c>
      <c r="G2" s="12">
        <f>F2*2</f>
        <v>0.15932898330804249</v>
      </c>
      <c r="H2" s="12">
        <f>(G2/$G$2)*100</f>
        <v>100</v>
      </c>
    </row>
    <row r="3" spans="1:10" x14ac:dyDescent="0.15">
      <c r="A3" s="12" t="s">
        <v>5</v>
      </c>
      <c r="B3" s="12">
        <f>[4]Tabelle1!$J$4</f>
        <v>8.7719298245614111E-7</v>
      </c>
      <c r="E3" s="12">
        <v>2.4E-2</v>
      </c>
      <c r="F3" s="12">
        <f>(E3/0.659)-0.0129</f>
        <v>2.3518816388467374E-2</v>
      </c>
      <c r="G3" s="12">
        <f>F3*2</f>
        <v>4.7037632776934749E-2</v>
      </c>
      <c r="H3" s="12">
        <f>(G3/$G$2)*100</f>
        <v>29.52233284887874</v>
      </c>
    </row>
    <row r="4" spans="1:10" x14ac:dyDescent="0.15">
      <c r="A4" s="12" t="s">
        <v>6</v>
      </c>
      <c r="B4" s="12">
        <f>'[3]Plate 1 - Sheet1'!AG23</f>
        <v>1.5384615384615398E-6</v>
      </c>
      <c r="E4" s="12">
        <v>2.8000000000000001E-2</v>
      </c>
      <c r="F4" s="12">
        <f>(E4/0.659)-0.0129</f>
        <v>2.9588619119878604E-2</v>
      </c>
      <c r="G4" s="12">
        <f>F4*2</f>
        <v>5.9177238239757207E-2</v>
      </c>
      <c r="H4" s="12">
        <f>(G4/$G$2)*100</f>
        <v>37.141540108459417</v>
      </c>
      <c r="I4" s="12">
        <f>AVERAGE(H3:H5)</f>
        <v>35.236738293564251</v>
      </c>
      <c r="J4" s="12">
        <f>STDEVP(H3:H5)</f>
        <v>4.1148422147307091</v>
      </c>
    </row>
    <row r="5" spans="1:10" x14ac:dyDescent="0.15">
      <c r="A5" s="12" t="s">
        <v>7</v>
      </c>
      <c r="B5" s="12">
        <f>'[3]Plate 1 - Sheet1'!AI23</f>
        <v>1.0307692307692317E-5</v>
      </c>
      <c r="E5" s="12">
        <v>2.9000000000000001E-2</v>
      </c>
      <c r="F5" s="12">
        <f>(E5/0.659)-0.0129</f>
        <v>3.1106069802731409E-2</v>
      </c>
      <c r="G5" s="12">
        <f>F5*2</f>
        <v>6.2212139605462818E-2</v>
      </c>
      <c r="H5" s="12">
        <f>(G5/$G$2)*100</f>
        <v>39.046341923354582</v>
      </c>
    </row>
    <row r="7" spans="1:10" x14ac:dyDescent="0.15">
      <c r="H7" s="47" t="s">
        <v>214</v>
      </c>
      <c r="I7" s="47" t="s">
        <v>218</v>
      </c>
    </row>
    <row r="8" spans="1:10" x14ac:dyDescent="0.15">
      <c r="A8" s="12" t="s">
        <v>4</v>
      </c>
      <c r="B8" s="12">
        <f>B2/G8</f>
        <v>4.7158717997786209E-3</v>
      </c>
      <c r="C8" s="12">
        <f>(B8/$B$8)*100</f>
        <v>100</v>
      </c>
      <c r="F8" s="12" t="s">
        <v>4</v>
      </c>
      <c r="G8" s="12">
        <f>AVERAGE(G2,I2)</f>
        <v>0.15932898330804249</v>
      </c>
      <c r="H8" s="12">
        <f>[3]Tabelle2!G5</f>
        <v>0.39514415781487106</v>
      </c>
      <c r="I8" s="12">
        <f>H8+G8</f>
        <v>0.55447314112291357</v>
      </c>
    </row>
    <row r="9" spans="1:10" x14ac:dyDescent="0.15">
      <c r="A9" s="12" t="s">
        <v>5</v>
      </c>
      <c r="B9" s="12">
        <f>B3/G9</f>
        <v>1.8648748473717394E-5</v>
      </c>
      <c r="C9" s="12">
        <f>(B9/$B$8)*100</f>
        <v>0.39544646812902823</v>
      </c>
      <c r="F9" s="12" t="s">
        <v>5</v>
      </c>
      <c r="G9" s="12">
        <f>AVERAGE(G3)</f>
        <v>4.7037632776934749E-2</v>
      </c>
      <c r="H9" s="12">
        <f>[3]Tabelle2!G6</f>
        <v>0.17359635811836113</v>
      </c>
      <c r="I9" s="12">
        <f>H9+G9</f>
        <v>0.2206339908952959</v>
      </c>
    </row>
    <row r="10" spans="1:10" x14ac:dyDescent="0.15">
      <c r="A10" s="12" t="s">
        <v>6</v>
      </c>
      <c r="B10" s="12">
        <f>B4/G10</f>
        <v>2.5997521753692638E-5</v>
      </c>
      <c r="C10" s="12">
        <f>(B10/$B$8)*100</f>
        <v>0.55127710967276611</v>
      </c>
      <c r="D10" s="12">
        <f>AVERAGE(C9:C11)</f>
        <v>1.4866990166212137</v>
      </c>
      <c r="E10" s="12">
        <f>STDEVP(C9:C11)</f>
        <v>1.4344866232588054</v>
      </c>
      <c r="F10" s="12" t="s">
        <v>6</v>
      </c>
      <c r="G10" s="12">
        <f>G4</f>
        <v>5.9177238239757207E-2</v>
      </c>
      <c r="H10" s="12">
        <f>[3]Tabelle2!G7</f>
        <v>0.34962063732928678</v>
      </c>
      <c r="I10" s="12">
        <f>H10+G10</f>
        <v>0.40879787556904401</v>
      </c>
    </row>
    <row r="11" spans="1:10" x14ac:dyDescent="0.15">
      <c r="A11" s="12" t="s">
        <v>7</v>
      </c>
      <c r="B11" s="12">
        <f>B5/G11</f>
        <v>1.6568618878986768E-4</v>
      </c>
      <c r="C11" s="12">
        <f>(B11/$B$8)*100</f>
        <v>3.5133734720618475</v>
      </c>
      <c r="F11" s="12" t="s">
        <v>7</v>
      </c>
      <c r="G11" s="12">
        <f>AVERAGE(G5,I5)</f>
        <v>6.2212139605462818E-2</v>
      </c>
      <c r="H11" s="12">
        <f>[3]Tabelle2!G8</f>
        <v>0.31927162367223066</v>
      </c>
      <c r="I11" s="12">
        <f>H11+G11</f>
        <v>0.38148376327769351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D89F7-0576-5B4F-8693-F5C17A67503C}">
  <dimension ref="A1:H11"/>
  <sheetViews>
    <sheetView workbookViewId="0">
      <selection activeCell="E2" sqref="E2"/>
    </sheetView>
  </sheetViews>
  <sheetFormatPr baseColWidth="10" defaultRowHeight="13" x14ac:dyDescent="0.15"/>
  <cols>
    <col min="1" max="7" width="10.83203125" style="12"/>
    <col min="8" max="8" width="12" style="12" bestFit="1" customWidth="1"/>
    <col min="9" max="16384" width="10.83203125" style="12"/>
  </cols>
  <sheetData>
    <row r="1" spans="1:8" x14ac:dyDescent="0.15">
      <c r="A1" s="12" t="s">
        <v>177</v>
      </c>
      <c r="B1" s="12" t="s">
        <v>176</v>
      </c>
      <c r="C1" s="12" t="s">
        <v>175</v>
      </c>
      <c r="D1" s="12" t="s">
        <v>174</v>
      </c>
      <c r="E1" s="12" t="s">
        <v>9</v>
      </c>
      <c r="F1" s="12">
        <v>1</v>
      </c>
    </row>
    <row r="2" spans="1:8" x14ac:dyDescent="0.15">
      <c r="A2" s="12" t="s">
        <v>170</v>
      </c>
      <c r="B2" s="12">
        <v>2.1000000000000001E-2</v>
      </c>
      <c r="C2" s="12">
        <f>(B2-0.0129)/0.659</f>
        <v>1.2291350531107741E-2</v>
      </c>
      <c r="D2" s="12">
        <f>C2*2</f>
        <v>2.4582701062215481E-2</v>
      </c>
      <c r="E2" s="12">
        <f>(D2/$F$1)*100</f>
        <v>2.4582701062215482</v>
      </c>
    </row>
    <row r="3" spans="1:8" x14ac:dyDescent="0.15">
      <c r="A3" s="12" t="s">
        <v>5</v>
      </c>
      <c r="B3" s="12">
        <v>2.4E-2</v>
      </c>
      <c r="C3" s="12">
        <f>(B3-0.0129)/0.659</f>
        <v>1.6843702579666161E-2</v>
      </c>
      <c r="D3" s="12">
        <f>C3*2</f>
        <v>3.3687405159332322E-2</v>
      </c>
      <c r="E3" s="12">
        <f>(D3/$F$1)*100</f>
        <v>3.368740515933232</v>
      </c>
    </row>
    <row r="4" spans="1:8" x14ac:dyDescent="0.15">
      <c r="A4" s="12" t="s">
        <v>6</v>
      </c>
      <c r="B4" s="12">
        <v>2.1000000000000001E-2</v>
      </c>
      <c r="C4" s="12">
        <f>(B4-0.0129)/0.659</f>
        <v>1.2291350531107741E-2</v>
      </c>
      <c r="D4" s="12">
        <f>C4*2</f>
        <v>2.4582701062215481E-2</v>
      </c>
      <c r="E4" s="12">
        <f>(D4/$F$1)*100</f>
        <v>2.4582701062215482</v>
      </c>
      <c r="G4" s="12" t="s">
        <v>187</v>
      </c>
      <c r="H4" s="12" t="s">
        <v>172</v>
      </c>
    </row>
    <row r="5" spans="1:8" x14ac:dyDescent="0.15">
      <c r="A5" s="12" t="s">
        <v>7</v>
      </c>
      <c r="B5" s="12">
        <v>2.1000000000000001E-2</v>
      </c>
      <c r="C5" s="12">
        <f>(B5-0.0129)/0.659</f>
        <v>1.2291350531107741E-2</v>
      </c>
      <c r="D5" s="12">
        <f>C5*2</f>
        <v>2.4582701062215481E-2</v>
      </c>
      <c r="E5" s="12">
        <f>(D5/$F$1)*100</f>
        <v>2.4582701062215482</v>
      </c>
      <c r="F5" s="12" t="s">
        <v>170</v>
      </c>
      <c r="G5" s="12">
        <f t="shared" ref="G5:H8" si="0">D2+D8</f>
        <v>0.39514415781487106</v>
      </c>
      <c r="H5" s="12">
        <f t="shared" si="0"/>
        <v>39.514415781487102</v>
      </c>
    </row>
    <row r="6" spans="1:8" x14ac:dyDescent="0.15">
      <c r="F6" s="12" t="s">
        <v>5</v>
      </c>
      <c r="G6" s="12">
        <f t="shared" si="0"/>
        <v>0.17359635811836113</v>
      </c>
      <c r="H6" s="12">
        <f t="shared" si="0"/>
        <v>17.359635811836114</v>
      </c>
    </row>
    <row r="7" spans="1:8" x14ac:dyDescent="0.15">
      <c r="A7" s="12" t="s">
        <v>171</v>
      </c>
      <c r="F7" s="12" t="s">
        <v>6</v>
      </c>
      <c r="G7" s="12">
        <f t="shared" si="0"/>
        <v>0.34962063732928678</v>
      </c>
      <c r="H7" s="12">
        <f t="shared" si="0"/>
        <v>34.962063732928677</v>
      </c>
    </row>
    <row r="8" spans="1:8" x14ac:dyDescent="0.15">
      <c r="A8" s="12" t="s">
        <v>170</v>
      </c>
      <c r="B8" s="12">
        <v>0.13500000000000001</v>
      </c>
      <c r="C8" s="12">
        <f>(B8-0.0129)/0.659</f>
        <v>0.18528072837632778</v>
      </c>
      <c r="D8" s="12">
        <f>C8*2</f>
        <v>0.37056145675265556</v>
      </c>
      <c r="E8" s="12">
        <f>(D8/$F$1)*100</f>
        <v>37.056145675265554</v>
      </c>
      <c r="F8" s="12" t="s">
        <v>7</v>
      </c>
      <c r="G8" s="12">
        <f t="shared" si="0"/>
        <v>0.31927162367223066</v>
      </c>
      <c r="H8" s="12">
        <f t="shared" si="0"/>
        <v>31.927162367223065</v>
      </c>
    </row>
    <row r="9" spans="1:8" x14ac:dyDescent="0.15">
      <c r="A9" s="12" t="s">
        <v>5</v>
      </c>
      <c r="B9" s="12">
        <v>5.8999999999999997E-2</v>
      </c>
      <c r="C9" s="12">
        <f>(B9-0.0129)/0.659</f>
        <v>6.9954476479514402E-2</v>
      </c>
      <c r="D9" s="12">
        <f>C9*2</f>
        <v>0.1399089529590288</v>
      </c>
      <c r="E9" s="12">
        <f>(D9/$F$1)*100</f>
        <v>13.990895295902881</v>
      </c>
    </row>
    <row r="10" spans="1:8" x14ac:dyDescent="0.15">
      <c r="A10" s="12" t="s">
        <v>6</v>
      </c>
      <c r="B10" s="12">
        <v>0.12</v>
      </c>
      <c r="C10" s="12">
        <f>(B10-0.0129)/0.659</f>
        <v>0.16251896813353564</v>
      </c>
      <c r="D10" s="12">
        <f>C10*2</f>
        <v>0.32503793626707128</v>
      </c>
      <c r="E10" s="12">
        <f>(D10/$F$1)*100</f>
        <v>32.503793626707129</v>
      </c>
    </row>
    <row r="11" spans="1:8" x14ac:dyDescent="0.15">
      <c r="A11" s="12" t="s">
        <v>7</v>
      </c>
      <c r="B11" s="12">
        <v>0.11</v>
      </c>
      <c r="C11" s="12">
        <f>(B11-0.0129)/0.659</f>
        <v>0.14734446130500758</v>
      </c>
      <c r="D11" s="12">
        <f>C11*2</f>
        <v>0.29468892261001517</v>
      </c>
      <c r="E11" s="12">
        <f>(D11/$F$1)*100</f>
        <v>29.468892261001518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108D6-EE4A-3A40-B7C3-CDFF12210D34}">
  <dimension ref="A2:CU182"/>
  <sheetViews>
    <sheetView topLeftCell="H14" workbookViewId="0">
      <selection activeCell="R24" sqref="R24:S24"/>
    </sheetView>
  </sheetViews>
  <sheetFormatPr baseColWidth="10" defaultColWidth="9.1640625" defaultRowHeight="13" x14ac:dyDescent="0.15"/>
  <cols>
    <col min="1" max="1" width="20.6640625" style="12" customWidth="1"/>
    <col min="2" max="2" width="12.6640625" style="12" customWidth="1"/>
    <col min="3" max="16384" width="9.1640625" style="12"/>
  </cols>
  <sheetData>
    <row r="2" spans="1:2" x14ac:dyDescent="0.15">
      <c r="A2" s="12" t="s">
        <v>152</v>
      </c>
      <c r="B2" s="12" t="s">
        <v>151</v>
      </c>
    </row>
    <row r="4" spans="1:2" x14ac:dyDescent="0.15">
      <c r="A4" s="12" t="s">
        <v>150</v>
      </c>
    </row>
    <row r="5" spans="1:2" x14ac:dyDescent="0.15">
      <c r="A5" s="12" t="s">
        <v>149</v>
      </c>
    </row>
    <row r="6" spans="1:2" x14ac:dyDescent="0.15">
      <c r="A6" s="12" t="s">
        <v>148</v>
      </c>
      <c r="B6" s="12" t="s">
        <v>147</v>
      </c>
    </row>
    <row r="7" spans="1:2" x14ac:dyDescent="0.15">
      <c r="A7" s="12" t="s">
        <v>146</v>
      </c>
      <c r="B7" s="26">
        <v>44147</v>
      </c>
    </row>
    <row r="8" spans="1:2" x14ac:dyDescent="0.15">
      <c r="A8" s="12" t="s">
        <v>127</v>
      </c>
      <c r="B8" s="25">
        <v>0.78379629629629621</v>
      </c>
    </row>
    <row r="9" spans="1:2" x14ac:dyDescent="0.15">
      <c r="A9" s="12" t="s">
        <v>145</v>
      </c>
      <c r="B9" s="12" t="s">
        <v>144</v>
      </c>
    </row>
    <row r="10" spans="1:2" x14ac:dyDescent="0.15">
      <c r="A10" s="12" t="s">
        <v>143</v>
      </c>
      <c r="B10" s="12" t="s">
        <v>142</v>
      </c>
    </row>
    <row r="11" spans="1:2" x14ac:dyDescent="0.15">
      <c r="A11" s="12" t="s">
        <v>141</v>
      </c>
      <c r="B11" s="12" t="s">
        <v>140</v>
      </c>
    </row>
    <row r="13" spans="1:2" ht="14" x14ac:dyDescent="0.15">
      <c r="A13" s="22" t="s">
        <v>139</v>
      </c>
      <c r="B13" s="21"/>
    </row>
    <row r="14" spans="1:2" x14ac:dyDescent="0.15">
      <c r="A14" s="12" t="s">
        <v>138</v>
      </c>
      <c r="B14" s="12" t="s">
        <v>137</v>
      </c>
    </row>
    <row r="15" spans="1:2" x14ac:dyDescent="0.15">
      <c r="A15" s="12" t="s">
        <v>136</v>
      </c>
    </row>
    <row r="16" spans="1:2" x14ac:dyDescent="0.15">
      <c r="A16" s="12" t="s">
        <v>135</v>
      </c>
      <c r="B16" s="12" t="s">
        <v>134</v>
      </c>
    </row>
    <row r="17" spans="1:99" x14ac:dyDescent="0.15">
      <c r="A17" s="12" t="s">
        <v>133</v>
      </c>
      <c r="B17" s="12" t="s">
        <v>132</v>
      </c>
    </row>
    <row r="18" spans="1:99" x14ac:dyDescent="0.15">
      <c r="B18" s="12" t="s">
        <v>194</v>
      </c>
    </row>
    <row r="19" spans="1:99" x14ac:dyDescent="0.15">
      <c r="B19" s="12" t="s">
        <v>193</v>
      </c>
    </row>
    <row r="20" spans="1:99" x14ac:dyDescent="0.15">
      <c r="B20" s="12" t="s">
        <v>129</v>
      </c>
    </row>
    <row r="21" spans="1:99" x14ac:dyDescent="0.15">
      <c r="A21" s="12" t="s">
        <v>128</v>
      </c>
    </row>
    <row r="23" spans="1:99" x14ac:dyDescent="0.15">
      <c r="A23" s="22">
        <v>420</v>
      </c>
      <c r="B23" s="21"/>
      <c r="Q23" s="12">
        <f>AVERAGE(P24:Q24)</f>
        <v>2.2143406593406592E-2</v>
      </c>
      <c r="S23" s="12">
        <f>AVERAGE(R24:S24)</f>
        <v>5.8436363636363651E-3</v>
      </c>
    </row>
    <row r="24" spans="1:99" x14ac:dyDescent="0.15">
      <c r="P24" s="12">
        <f>SLOPE(P26:P38,$O$26:$O$38)</f>
        <v>2.2213186813186812E-2</v>
      </c>
      <c r="Q24" s="12">
        <f>SLOPE(Q26:Q38,$O$26:$O$38)</f>
        <v>2.2073626373626375E-2</v>
      </c>
      <c r="R24" s="12">
        <f>SLOPE(R26:R46,$O$26:$O$46)</f>
        <v>5.8509090909090924E-3</v>
      </c>
      <c r="S24" s="12">
        <f>SLOPE(S26:S46,$O$26:$O$46)</f>
        <v>5.8363636363636387E-3</v>
      </c>
    </row>
    <row r="25" spans="1:99" ht="14" x14ac:dyDescent="0.15">
      <c r="B25" s="19" t="s">
        <v>127</v>
      </c>
      <c r="C25" s="19" t="s">
        <v>192</v>
      </c>
      <c r="D25" s="19" t="s">
        <v>156</v>
      </c>
      <c r="E25" s="19" t="s">
        <v>155</v>
      </c>
      <c r="F25" s="19" t="s">
        <v>154</v>
      </c>
      <c r="G25" s="19" t="s">
        <v>153</v>
      </c>
      <c r="H25" s="19" t="s">
        <v>125</v>
      </c>
      <c r="I25" s="19" t="s">
        <v>124</v>
      </c>
      <c r="J25" s="19" t="s">
        <v>123</v>
      </c>
      <c r="K25" s="19" t="s">
        <v>122</v>
      </c>
      <c r="L25" s="19" t="s">
        <v>121</v>
      </c>
      <c r="M25" s="19" t="s">
        <v>120</v>
      </c>
      <c r="N25" s="19" t="s">
        <v>119</v>
      </c>
      <c r="O25" s="19" t="s">
        <v>118</v>
      </c>
      <c r="P25" s="49" t="s">
        <v>4</v>
      </c>
      <c r="Q25" s="50"/>
      <c r="R25" s="49" t="s">
        <v>5</v>
      </c>
      <c r="S25" s="50"/>
      <c r="T25" s="19" t="s">
        <v>113</v>
      </c>
      <c r="U25" s="19" t="s">
        <v>112</v>
      </c>
      <c r="V25" s="19" t="s">
        <v>111</v>
      </c>
      <c r="W25" s="19" t="s">
        <v>110</v>
      </c>
      <c r="X25" s="19" t="s">
        <v>109</v>
      </c>
      <c r="Y25" s="19" t="s">
        <v>108</v>
      </c>
      <c r="Z25" s="19" t="s">
        <v>107</v>
      </c>
      <c r="AA25" s="19" t="s">
        <v>106</v>
      </c>
      <c r="AB25" s="19" t="s">
        <v>105</v>
      </c>
      <c r="AC25" s="19" t="s">
        <v>104</v>
      </c>
      <c r="AD25" s="19" t="s">
        <v>103</v>
      </c>
      <c r="AE25" s="19" t="s">
        <v>102</v>
      </c>
      <c r="AF25" s="19" t="s">
        <v>101</v>
      </c>
      <c r="AG25" s="19" t="s">
        <v>100</v>
      </c>
      <c r="AH25" s="19" t="s">
        <v>99</v>
      </c>
      <c r="AI25" s="19" t="s">
        <v>98</v>
      </c>
      <c r="AJ25" s="19" t="s">
        <v>97</v>
      </c>
      <c r="AK25" s="19" t="s">
        <v>96</v>
      </c>
      <c r="AL25" s="19" t="s">
        <v>95</v>
      </c>
      <c r="AM25" s="19" t="s">
        <v>94</v>
      </c>
      <c r="AN25" s="19" t="s">
        <v>93</v>
      </c>
      <c r="AO25" s="19" t="s">
        <v>92</v>
      </c>
      <c r="AP25" s="19" t="s">
        <v>91</v>
      </c>
      <c r="AQ25" s="19" t="s">
        <v>90</v>
      </c>
      <c r="AR25" s="19" t="s">
        <v>89</v>
      </c>
      <c r="AS25" s="19" t="s">
        <v>88</v>
      </c>
      <c r="AT25" s="19" t="s">
        <v>87</v>
      </c>
      <c r="AU25" s="19" t="s">
        <v>86</v>
      </c>
      <c r="AV25" s="19" t="s">
        <v>85</v>
      </c>
      <c r="AW25" s="19" t="s">
        <v>84</v>
      </c>
      <c r="AX25" s="19" t="s">
        <v>83</v>
      </c>
      <c r="AY25" s="19" t="s">
        <v>82</v>
      </c>
      <c r="AZ25" s="19" t="s">
        <v>81</v>
      </c>
      <c r="BA25" s="19" t="s">
        <v>80</v>
      </c>
      <c r="BB25" s="19" t="s">
        <v>79</v>
      </c>
      <c r="BC25" s="19" t="s">
        <v>78</v>
      </c>
      <c r="BD25" s="19" t="s">
        <v>77</v>
      </c>
      <c r="BE25" s="19" t="s">
        <v>76</v>
      </c>
      <c r="BF25" s="19" t="s">
        <v>75</v>
      </c>
      <c r="BG25" s="19" t="s">
        <v>74</v>
      </c>
      <c r="BH25" s="19" t="s">
        <v>73</v>
      </c>
      <c r="BI25" s="19" t="s">
        <v>72</v>
      </c>
      <c r="BJ25" s="19" t="s">
        <v>71</v>
      </c>
      <c r="BK25" s="19" t="s">
        <v>70</v>
      </c>
      <c r="BL25" s="19" t="s">
        <v>69</v>
      </c>
      <c r="BM25" s="19" t="s">
        <v>68</v>
      </c>
      <c r="BN25" s="19" t="s">
        <v>67</v>
      </c>
      <c r="BO25" s="19" t="s">
        <v>66</v>
      </c>
      <c r="BP25" s="19" t="s">
        <v>65</v>
      </c>
      <c r="BQ25" s="19" t="s">
        <v>64</v>
      </c>
      <c r="BR25" s="19" t="s">
        <v>63</v>
      </c>
      <c r="BS25" s="19" t="s">
        <v>62</v>
      </c>
      <c r="BT25" s="19" t="s">
        <v>61</v>
      </c>
      <c r="BU25" s="19" t="s">
        <v>60</v>
      </c>
      <c r="BV25" s="19" t="s">
        <v>59</v>
      </c>
      <c r="BW25" s="19" t="s">
        <v>58</v>
      </c>
      <c r="BX25" s="19" t="s">
        <v>57</v>
      </c>
      <c r="BY25" s="19" t="s">
        <v>56</v>
      </c>
      <c r="BZ25" s="19" t="s">
        <v>55</v>
      </c>
      <c r="CA25" s="19" t="s">
        <v>54</v>
      </c>
      <c r="CB25" s="19" t="s">
        <v>53</v>
      </c>
      <c r="CC25" s="19" t="s">
        <v>52</v>
      </c>
      <c r="CD25" s="19" t="s">
        <v>51</v>
      </c>
      <c r="CE25" s="19" t="s">
        <v>50</v>
      </c>
      <c r="CF25" s="19" t="s">
        <v>49</v>
      </c>
      <c r="CG25" s="19" t="s">
        <v>48</v>
      </c>
      <c r="CH25" s="19" t="s">
        <v>47</v>
      </c>
      <c r="CI25" s="19" t="s">
        <v>46</v>
      </c>
      <c r="CJ25" s="19" t="s">
        <v>45</v>
      </c>
      <c r="CK25" s="19" t="s">
        <v>44</v>
      </c>
      <c r="CL25" s="19" t="s">
        <v>43</v>
      </c>
      <c r="CM25" s="19" t="s">
        <v>42</v>
      </c>
      <c r="CN25" s="19" t="s">
        <v>41</v>
      </c>
      <c r="CO25" s="19" t="s">
        <v>40</v>
      </c>
      <c r="CP25" s="19" t="s">
        <v>39</v>
      </c>
      <c r="CQ25" s="19" t="s">
        <v>38</v>
      </c>
      <c r="CR25" s="19" t="s">
        <v>37</v>
      </c>
      <c r="CS25" s="19" t="s">
        <v>36</v>
      </c>
      <c r="CT25" s="19" t="s">
        <v>35</v>
      </c>
      <c r="CU25" s="19" t="s">
        <v>34</v>
      </c>
    </row>
    <row r="26" spans="1:99" x14ac:dyDescent="0.15">
      <c r="B26" s="24">
        <v>0</v>
      </c>
      <c r="C26" s="23">
        <v>0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>
        <v>0</v>
      </c>
      <c r="P26" s="23">
        <v>0.33500000000000002</v>
      </c>
      <c r="Q26" s="23">
        <v>0.30399999999999999</v>
      </c>
      <c r="R26" s="23">
        <v>9.8000000000000004E-2</v>
      </c>
      <c r="S26" s="23">
        <v>8.8999999999999996E-2</v>
      </c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</row>
    <row r="27" spans="1:99" x14ac:dyDescent="0.15">
      <c r="B27" s="24">
        <v>5.7870370370370366E-5</v>
      </c>
      <c r="C27" s="23">
        <v>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>
        <f t="shared" ref="O27:O58" si="0">O26+5</f>
        <v>5</v>
      </c>
      <c r="P27" s="23">
        <v>0.45</v>
      </c>
      <c r="Q27" s="23">
        <v>0.42099999999999999</v>
      </c>
      <c r="R27" s="23">
        <v>0.129</v>
      </c>
      <c r="S27" s="23">
        <v>0.12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</row>
    <row r="28" spans="1:99" x14ac:dyDescent="0.15">
      <c r="B28" s="24">
        <v>1.1574074074074073E-4</v>
      </c>
      <c r="C28" s="23">
        <v>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>
        <f t="shared" si="0"/>
        <v>10</v>
      </c>
      <c r="P28" s="23">
        <v>0.56399999999999995</v>
      </c>
      <c r="Q28" s="23">
        <v>0.53700000000000003</v>
      </c>
      <c r="R28" s="23">
        <v>0.16</v>
      </c>
      <c r="S28" s="23">
        <v>0.15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</row>
    <row r="29" spans="1:99" x14ac:dyDescent="0.15">
      <c r="B29" s="24">
        <v>1.7361111111111112E-4</v>
      </c>
      <c r="C29" s="23">
        <v>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>
        <f t="shared" si="0"/>
        <v>15</v>
      </c>
      <c r="P29" s="23">
        <v>0.67700000000000005</v>
      </c>
      <c r="Q29" s="23">
        <v>0.65</v>
      </c>
      <c r="R29" s="23">
        <v>0.19</v>
      </c>
      <c r="S29" s="23">
        <v>0.18099999999999999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</row>
    <row r="30" spans="1:99" x14ac:dyDescent="0.15">
      <c r="B30" s="24">
        <v>2.3148148148148146E-4</v>
      </c>
      <c r="C30" s="23">
        <v>0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>
        <f t="shared" si="0"/>
        <v>20</v>
      </c>
      <c r="P30" s="23">
        <v>0.79</v>
      </c>
      <c r="Q30" s="23">
        <v>0.76200000000000001</v>
      </c>
      <c r="R30" s="23">
        <v>0.22</v>
      </c>
      <c r="S30" s="23">
        <v>0.21199999999999999</v>
      </c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</row>
    <row r="31" spans="1:99" x14ac:dyDescent="0.15">
      <c r="B31" s="24">
        <v>2.8935185185185189E-4</v>
      </c>
      <c r="C31" s="23">
        <v>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>
        <f t="shared" si="0"/>
        <v>25</v>
      </c>
      <c r="P31" s="23">
        <v>0.90300000000000002</v>
      </c>
      <c r="Q31" s="23">
        <v>0.874</v>
      </c>
      <c r="R31" s="23">
        <v>0.25</v>
      </c>
      <c r="S31" s="23">
        <v>0.24199999999999999</v>
      </c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</row>
    <row r="32" spans="1:99" x14ac:dyDescent="0.15">
      <c r="B32" s="24">
        <v>3.4722222222222224E-4</v>
      </c>
      <c r="C32" s="23">
        <v>0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>
        <f t="shared" si="0"/>
        <v>30</v>
      </c>
      <c r="P32" s="23">
        <v>1.0169999999999999</v>
      </c>
      <c r="Q32" s="23">
        <v>0.98499999999999999</v>
      </c>
      <c r="R32" s="23">
        <v>0.27800000000000002</v>
      </c>
      <c r="S32" s="23">
        <v>0.27200000000000002</v>
      </c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</row>
    <row r="33" spans="2:99" x14ac:dyDescent="0.15">
      <c r="B33" s="24">
        <v>4.0509259259259258E-4</v>
      </c>
      <c r="C33" s="23">
        <v>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>
        <f t="shared" si="0"/>
        <v>35</v>
      </c>
      <c r="P33" s="23">
        <v>1.131</v>
      </c>
      <c r="Q33" s="23">
        <v>1.0960000000000001</v>
      </c>
      <c r="R33" s="23">
        <v>0.307</v>
      </c>
      <c r="S33" s="23">
        <v>0.30199999999999999</v>
      </c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</row>
    <row r="34" spans="2:99" x14ac:dyDescent="0.15">
      <c r="B34" s="24">
        <v>4.6296296296296293E-4</v>
      </c>
      <c r="C34" s="23">
        <v>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>
        <f t="shared" si="0"/>
        <v>40</v>
      </c>
      <c r="P34" s="23">
        <v>1.242</v>
      </c>
      <c r="Q34" s="23">
        <v>1.206</v>
      </c>
      <c r="R34" s="23">
        <v>0.33700000000000002</v>
      </c>
      <c r="S34" s="23">
        <v>0.33200000000000002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</row>
    <row r="35" spans="2:99" x14ac:dyDescent="0.15">
      <c r="B35" s="24">
        <v>5.2083333333333333E-4</v>
      </c>
      <c r="C35" s="23">
        <v>0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>
        <f t="shared" si="0"/>
        <v>45</v>
      </c>
      <c r="P35" s="23">
        <v>1.351</v>
      </c>
      <c r="Q35" s="23">
        <v>1.3140000000000001</v>
      </c>
      <c r="R35" s="23">
        <v>0.36599999999999999</v>
      </c>
      <c r="S35" s="23">
        <v>0.36099999999999999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</row>
    <row r="36" spans="2:99" x14ac:dyDescent="0.15">
      <c r="B36" s="24">
        <v>5.7870370370370378E-4</v>
      </c>
      <c r="C36" s="23">
        <v>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>
        <f t="shared" si="0"/>
        <v>50</v>
      </c>
      <c r="P36" s="23">
        <v>1.4570000000000001</v>
      </c>
      <c r="Q36" s="23">
        <v>1.42</v>
      </c>
      <c r="R36" s="23">
        <v>0.39600000000000002</v>
      </c>
      <c r="S36" s="23">
        <v>0.39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</row>
    <row r="37" spans="2:99" x14ac:dyDescent="0.15">
      <c r="B37" s="24">
        <v>6.3657407407407402E-4</v>
      </c>
      <c r="C37" s="23">
        <v>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>
        <f t="shared" si="0"/>
        <v>55</v>
      </c>
      <c r="P37" s="23">
        <v>1.56</v>
      </c>
      <c r="Q37" s="23">
        <v>1.524</v>
      </c>
      <c r="R37" s="23">
        <v>0.42599999999999999</v>
      </c>
      <c r="S37" s="23">
        <v>0.41899999999999998</v>
      </c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</row>
    <row r="38" spans="2:99" x14ac:dyDescent="0.15">
      <c r="B38" s="24">
        <v>6.9444444444444447E-4</v>
      </c>
      <c r="C38" s="23">
        <v>0</v>
      </c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>
        <f t="shared" si="0"/>
        <v>60</v>
      </c>
      <c r="P38" s="23">
        <v>1.6579999999999999</v>
      </c>
      <c r="Q38" s="23">
        <v>1.627</v>
      </c>
      <c r="R38" s="23">
        <v>0.45400000000000001</v>
      </c>
      <c r="S38" s="23">
        <v>0.44700000000000001</v>
      </c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</row>
    <row r="39" spans="2:99" x14ac:dyDescent="0.15">
      <c r="B39" s="24">
        <v>7.5231481481481471E-4</v>
      </c>
      <c r="C39" s="23">
        <v>0</v>
      </c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>
        <f t="shared" si="0"/>
        <v>65</v>
      </c>
      <c r="P39" s="23">
        <v>1.7529999999999999</v>
      </c>
      <c r="Q39" s="23">
        <v>1.726</v>
      </c>
      <c r="R39" s="23">
        <v>0.48299999999999998</v>
      </c>
      <c r="S39" s="23">
        <v>0.47499999999999998</v>
      </c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</row>
    <row r="40" spans="2:99" x14ac:dyDescent="0.15">
      <c r="B40" s="24">
        <v>8.1018518518518516E-4</v>
      </c>
      <c r="C40" s="23">
        <v>0</v>
      </c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>
        <f t="shared" si="0"/>
        <v>70</v>
      </c>
      <c r="P40" s="23">
        <v>1.8480000000000001</v>
      </c>
      <c r="Q40" s="23">
        <v>1.8220000000000001</v>
      </c>
      <c r="R40" s="23">
        <v>0.51300000000000001</v>
      </c>
      <c r="S40" s="23">
        <v>0.504</v>
      </c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</row>
    <row r="41" spans="2:99" x14ac:dyDescent="0.15">
      <c r="B41" s="24">
        <v>8.6805555555555551E-4</v>
      </c>
      <c r="C41" s="23">
        <v>0</v>
      </c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>
        <f t="shared" si="0"/>
        <v>75</v>
      </c>
      <c r="P41" s="23">
        <v>1.9370000000000001</v>
      </c>
      <c r="Q41" s="23">
        <v>1.913</v>
      </c>
      <c r="R41" s="23">
        <v>0.54200000000000004</v>
      </c>
      <c r="S41" s="23">
        <v>0.53200000000000003</v>
      </c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</row>
    <row r="42" spans="2:99" x14ac:dyDescent="0.15">
      <c r="B42" s="24">
        <v>9.2592592592592585E-4</v>
      </c>
      <c r="C42" s="23">
        <v>0</v>
      </c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>
        <f t="shared" si="0"/>
        <v>80</v>
      </c>
      <c r="P42" s="23">
        <v>2.0219999999999998</v>
      </c>
      <c r="Q42" s="23">
        <v>2</v>
      </c>
      <c r="R42" s="23">
        <v>0.57099999999999995</v>
      </c>
      <c r="S42" s="23">
        <v>0.56100000000000005</v>
      </c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</row>
    <row r="43" spans="2:99" x14ac:dyDescent="0.15">
      <c r="B43" s="24">
        <v>9.8379629629629642E-4</v>
      </c>
      <c r="C43" s="23">
        <v>0</v>
      </c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>
        <f t="shared" si="0"/>
        <v>85</v>
      </c>
      <c r="P43" s="23">
        <v>2.1059999999999999</v>
      </c>
      <c r="Q43" s="23">
        <v>2.0819999999999999</v>
      </c>
      <c r="R43" s="23">
        <v>0.6</v>
      </c>
      <c r="S43" s="23">
        <v>0.59</v>
      </c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</row>
    <row r="44" spans="2:99" x14ac:dyDescent="0.15">
      <c r="B44" s="24">
        <v>1.0416666666666667E-3</v>
      </c>
      <c r="C44" s="23">
        <v>0</v>
      </c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>
        <f t="shared" si="0"/>
        <v>90</v>
      </c>
      <c r="P44" s="23">
        <v>2.181</v>
      </c>
      <c r="Q44" s="23">
        <v>2.1589999999999998</v>
      </c>
      <c r="R44" s="23">
        <v>0.628</v>
      </c>
      <c r="S44" s="23">
        <v>0.61799999999999999</v>
      </c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</row>
    <row r="45" spans="2:99" x14ac:dyDescent="0.15">
      <c r="B45" s="24">
        <v>1.0995370370370371E-3</v>
      </c>
      <c r="C45" s="23">
        <v>0</v>
      </c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>
        <f t="shared" si="0"/>
        <v>95</v>
      </c>
      <c r="P45" s="23">
        <v>2.2490000000000001</v>
      </c>
      <c r="Q45" s="23">
        <v>2.2269999999999999</v>
      </c>
      <c r="R45" s="23">
        <v>0.65500000000000003</v>
      </c>
      <c r="S45" s="23">
        <v>0.64600000000000002</v>
      </c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</row>
    <row r="46" spans="2:99" x14ac:dyDescent="0.15">
      <c r="B46" s="24">
        <v>1.1574074074074073E-3</v>
      </c>
      <c r="C46" s="23">
        <v>0</v>
      </c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>
        <f t="shared" si="0"/>
        <v>100</v>
      </c>
      <c r="P46" s="23">
        <v>2.3069999999999999</v>
      </c>
      <c r="Q46" s="23">
        <v>2.2869999999999999</v>
      </c>
      <c r="R46" s="23">
        <v>0.68300000000000005</v>
      </c>
      <c r="S46" s="23">
        <v>0.67400000000000004</v>
      </c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</row>
    <row r="47" spans="2:99" x14ac:dyDescent="0.15">
      <c r="B47" s="24">
        <v>1.2152777777777778E-3</v>
      </c>
      <c r="C47" s="23">
        <v>0</v>
      </c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>
        <f t="shared" si="0"/>
        <v>105</v>
      </c>
      <c r="P47" s="23">
        <v>2.355</v>
      </c>
      <c r="Q47" s="23">
        <v>2.339</v>
      </c>
      <c r="R47" s="23">
        <v>0.71</v>
      </c>
      <c r="S47" s="23">
        <v>0.70099999999999996</v>
      </c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</row>
    <row r="48" spans="2:99" x14ac:dyDescent="0.15">
      <c r="B48" s="24">
        <v>1.2731481481481483E-3</v>
      </c>
      <c r="C48" s="23">
        <v>0</v>
      </c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>
        <f t="shared" si="0"/>
        <v>110</v>
      </c>
      <c r="P48" s="23">
        <v>2.3929999999999998</v>
      </c>
      <c r="Q48" s="23">
        <v>2.3820000000000001</v>
      </c>
      <c r="R48" s="23">
        <v>0.73699999999999999</v>
      </c>
      <c r="S48" s="23">
        <v>0.72799999999999998</v>
      </c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</row>
    <row r="49" spans="2:99" x14ac:dyDescent="0.15">
      <c r="B49" s="24">
        <v>1.3310185185185185E-3</v>
      </c>
      <c r="C49" s="23">
        <v>0</v>
      </c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>
        <f t="shared" si="0"/>
        <v>115</v>
      </c>
      <c r="P49" s="23">
        <v>2.4180000000000001</v>
      </c>
      <c r="Q49" s="23">
        <v>2.4159999999999999</v>
      </c>
      <c r="R49" s="23">
        <v>0.76300000000000001</v>
      </c>
      <c r="S49" s="23">
        <v>0.75600000000000001</v>
      </c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</row>
    <row r="50" spans="2:99" x14ac:dyDescent="0.15">
      <c r="B50" s="24">
        <v>1.3888888888888889E-3</v>
      </c>
      <c r="C50" s="23">
        <v>0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>
        <f t="shared" si="0"/>
        <v>120</v>
      </c>
      <c r="P50" s="23">
        <v>2.4390000000000001</v>
      </c>
      <c r="Q50" s="23">
        <v>2.4380000000000002</v>
      </c>
      <c r="R50" s="23">
        <v>0.79</v>
      </c>
      <c r="S50" s="23">
        <v>0.78300000000000003</v>
      </c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</row>
    <row r="51" spans="2:99" x14ac:dyDescent="0.15">
      <c r="B51" s="24">
        <v>1.4467592592592594E-3</v>
      </c>
      <c r="C51" s="23">
        <v>0</v>
      </c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>
        <f t="shared" si="0"/>
        <v>125</v>
      </c>
      <c r="P51" s="23">
        <v>2.4540000000000002</v>
      </c>
      <c r="Q51" s="23">
        <v>2.4540000000000002</v>
      </c>
      <c r="R51" s="23">
        <v>0.81599999999999995</v>
      </c>
      <c r="S51" s="23">
        <v>0.81100000000000005</v>
      </c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</row>
    <row r="52" spans="2:99" x14ac:dyDescent="0.15">
      <c r="B52" s="24">
        <v>1.5046296296296294E-3</v>
      </c>
      <c r="C52" s="23">
        <v>0</v>
      </c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>
        <f t="shared" si="0"/>
        <v>130</v>
      </c>
      <c r="P52" s="23">
        <v>2.4620000000000002</v>
      </c>
      <c r="Q52" s="23">
        <v>2.4620000000000002</v>
      </c>
      <c r="R52" s="23">
        <v>0.84199999999999997</v>
      </c>
      <c r="S52" s="23">
        <v>0.84</v>
      </c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</row>
    <row r="53" spans="2:99" x14ac:dyDescent="0.15">
      <c r="B53" s="24">
        <v>1.5624999999999999E-3</v>
      </c>
      <c r="C53" s="23">
        <v>0</v>
      </c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>
        <f t="shared" si="0"/>
        <v>135</v>
      </c>
      <c r="P53" s="23">
        <v>2.468</v>
      </c>
      <c r="Q53" s="23">
        <v>2.4649999999999999</v>
      </c>
      <c r="R53" s="23">
        <v>0.86899999999999999</v>
      </c>
      <c r="S53" s="23">
        <v>0.86799999999999999</v>
      </c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</row>
    <row r="54" spans="2:99" x14ac:dyDescent="0.15">
      <c r="B54" s="24">
        <v>1.6203703703703703E-3</v>
      </c>
      <c r="C54" s="23">
        <v>0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>
        <f t="shared" si="0"/>
        <v>140</v>
      </c>
      <c r="P54" s="23">
        <v>2.4729999999999999</v>
      </c>
      <c r="Q54" s="23">
        <v>2.4689999999999999</v>
      </c>
      <c r="R54" s="23">
        <v>0.89500000000000002</v>
      </c>
      <c r="S54" s="23">
        <v>0.89400000000000002</v>
      </c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</row>
    <row r="55" spans="2:99" x14ac:dyDescent="0.15">
      <c r="B55" s="24">
        <v>1.6782407407407406E-3</v>
      </c>
      <c r="C55" s="23">
        <v>0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>
        <f t="shared" si="0"/>
        <v>145</v>
      </c>
      <c r="P55" s="23">
        <v>2.4750000000000001</v>
      </c>
      <c r="Q55" s="23">
        <v>2.4700000000000002</v>
      </c>
      <c r="R55" s="23">
        <v>0.92200000000000004</v>
      </c>
      <c r="S55" s="23">
        <v>0.92</v>
      </c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</row>
    <row r="56" spans="2:99" x14ac:dyDescent="0.15">
      <c r="B56" s="24">
        <v>1.736111111111111E-3</v>
      </c>
      <c r="C56" s="23">
        <v>0</v>
      </c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>
        <f t="shared" si="0"/>
        <v>150</v>
      </c>
      <c r="P56" s="23">
        <v>2.4780000000000002</v>
      </c>
      <c r="Q56" s="23">
        <v>2.4700000000000002</v>
      </c>
      <c r="R56" s="23">
        <v>0.95099999999999996</v>
      </c>
      <c r="S56" s="23">
        <v>0.94699999999999995</v>
      </c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</row>
    <row r="57" spans="2:99" x14ac:dyDescent="0.15">
      <c r="B57" s="24">
        <v>1.7939814814814815E-3</v>
      </c>
      <c r="C57" s="23">
        <v>0</v>
      </c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>
        <f t="shared" si="0"/>
        <v>155</v>
      </c>
      <c r="P57" s="23">
        <v>2.4809999999999999</v>
      </c>
      <c r="Q57" s="23">
        <v>2.4710000000000001</v>
      </c>
      <c r="R57" s="23">
        <v>0.97899999999999998</v>
      </c>
      <c r="S57" s="23">
        <v>0.97299999999999998</v>
      </c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</row>
    <row r="58" spans="2:99" x14ac:dyDescent="0.15">
      <c r="B58" s="24">
        <v>1.8518518518518517E-3</v>
      </c>
      <c r="C58" s="23">
        <v>0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>
        <f t="shared" si="0"/>
        <v>160</v>
      </c>
      <c r="P58" s="23">
        <v>2.4870000000000001</v>
      </c>
      <c r="Q58" s="23">
        <v>2.4729999999999999</v>
      </c>
      <c r="R58" s="23">
        <v>1.008</v>
      </c>
      <c r="S58" s="23">
        <v>1.0009999999999999</v>
      </c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</row>
    <row r="59" spans="2:99" x14ac:dyDescent="0.15">
      <c r="B59" s="24">
        <v>1.9097222222222222E-3</v>
      </c>
      <c r="C59" s="23">
        <v>0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>
        <f t="shared" ref="O59:O90" si="1">O58+5</f>
        <v>165</v>
      </c>
      <c r="P59" s="23">
        <v>2.4900000000000002</v>
      </c>
      <c r="Q59" s="23">
        <v>2.4750000000000001</v>
      </c>
      <c r="R59" s="23">
        <v>1.0369999999999999</v>
      </c>
      <c r="S59" s="23">
        <v>1.0289999999999999</v>
      </c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</row>
    <row r="60" spans="2:99" x14ac:dyDescent="0.15">
      <c r="B60" s="24">
        <v>1.9675925925925928E-3</v>
      </c>
      <c r="C60" s="23">
        <v>0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>
        <f t="shared" si="1"/>
        <v>170</v>
      </c>
      <c r="P60" s="23">
        <v>2.4940000000000002</v>
      </c>
      <c r="Q60" s="23">
        <v>2.4769999999999999</v>
      </c>
      <c r="R60" s="23">
        <v>1.0640000000000001</v>
      </c>
      <c r="S60" s="23">
        <v>1.056</v>
      </c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</row>
    <row r="61" spans="2:99" x14ac:dyDescent="0.15">
      <c r="B61" s="24">
        <v>2.0254629629629629E-3</v>
      </c>
      <c r="C61" s="23">
        <v>0</v>
      </c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>
        <f t="shared" si="1"/>
        <v>175</v>
      </c>
      <c r="P61" s="23">
        <v>2.4940000000000002</v>
      </c>
      <c r="Q61" s="23">
        <v>2.4780000000000002</v>
      </c>
      <c r="R61" s="23">
        <v>1.089</v>
      </c>
      <c r="S61" s="23">
        <v>1.083</v>
      </c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</row>
    <row r="62" spans="2:99" x14ac:dyDescent="0.15">
      <c r="B62" s="24">
        <v>2.0833333333333333E-3</v>
      </c>
      <c r="C62" s="23">
        <v>0</v>
      </c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>
        <f t="shared" si="1"/>
        <v>180</v>
      </c>
      <c r="P62" s="23">
        <v>2.4910000000000001</v>
      </c>
      <c r="Q62" s="23">
        <v>2.48</v>
      </c>
      <c r="R62" s="23">
        <v>1.115</v>
      </c>
      <c r="S62" s="23">
        <v>1.1100000000000001</v>
      </c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</row>
    <row r="63" spans="2:99" x14ac:dyDescent="0.15">
      <c r="B63" s="24">
        <v>2.1412037037037038E-3</v>
      </c>
      <c r="C63" s="23">
        <v>0</v>
      </c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>
        <f t="shared" si="1"/>
        <v>185</v>
      </c>
      <c r="P63" s="23">
        <v>2.484</v>
      </c>
      <c r="Q63" s="23">
        <v>2.48</v>
      </c>
      <c r="R63" s="23">
        <v>1.1419999999999999</v>
      </c>
      <c r="S63" s="23">
        <v>1.137</v>
      </c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</row>
    <row r="64" spans="2:99" x14ac:dyDescent="0.15">
      <c r="B64" s="24">
        <v>2.1990740740740742E-3</v>
      </c>
      <c r="C64" s="23">
        <v>0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>
        <f t="shared" si="1"/>
        <v>190</v>
      </c>
      <c r="P64" s="23">
        <v>2.4769999999999999</v>
      </c>
      <c r="Q64" s="23">
        <v>2.4809999999999999</v>
      </c>
      <c r="R64" s="23">
        <v>1.171</v>
      </c>
      <c r="S64" s="23">
        <v>1.165</v>
      </c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</row>
    <row r="65" spans="2:99" x14ac:dyDescent="0.15">
      <c r="B65" s="24">
        <v>2.2569444444444447E-3</v>
      </c>
      <c r="C65" s="23">
        <v>0</v>
      </c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>
        <f t="shared" si="1"/>
        <v>195</v>
      </c>
      <c r="P65" s="23">
        <v>2.4710000000000001</v>
      </c>
      <c r="Q65" s="23">
        <v>2.4809999999999999</v>
      </c>
      <c r="R65" s="23">
        <v>1.198</v>
      </c>
      <c r="S65" s="23">
        <v>1.1919999999999999</v>
      </c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</row>
    <row r="66" spans="2:99" x14ac:dyDescent="0.15">
      <c r="B66" s="24">
        <v>2.3148148148148151E-3</v>
      </c>
      <c r="C66" s="23">
        <v>0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>
        <f t="shared" si="1"/>
        <v>200</v>
      </c>
      <c r="P66" s="23">
        <v>2.4700000000000002</v>
      </c>
      <c r="Q66" s="23">
        <v>2.4809999999999999</v>
      </c>
      <c r="R66" s="23">
        <v>1.2210000000000001</v>
      </c>
      <c r="S66" s="23">
        <v>1.2210000000000001</v>
      </c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</row>
    <row r="67" spans="2:99" x14ac:dyDescent="0.15">
      <c r="B67" s="24">
        <v>2.3726851851851851E-3</v>
      </c>
      <c r="C67" s="23">
        <v>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>
        <f t="shared" si="1"/>
        <v>205</v>
      </c>
      <c r="P67" s="23">
        <v>2.4710000000000001</v>
      </c>
      <c r="Q67" s="23">
        <v>2.4820000000000002</v>
      </c>
      <c r="R67" s="23">
        <v>1.246</v>
      </c>
      <c r="S67" s="23">
        <v>1.2490000000000001</v>
      </c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</row>
    <row r="68" spans="2:99" x14ac:dyDescent="0.15">
      <c r="B68" s="24">
        <v>2.4305555555555556E-3</v>
      </c>
      <c r="C68" s="23">
        <v>0</v>
      </c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>
        <f t="shared" si="1"/>
        <v>210</v>
      </c>
      <c r="P68" s="23">
        <v>2.4769999999999999</v>
      </c>
      <c r="Q68" s="23">
        <v>2.48</v>
      </c>
      <c r="R68" s="23">
        <v>1.2729999999999999</v>
      </c>
      <c r="S68" s="23">
        <v>1.276</v>
      </c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</row>
    <row r="69" spans="2:99" x14ac:dyDescent="0.15">
      <c r="B69" s="24">
        <v>2.488425925925926E-3</v>
      </c>
      <c r="C69" s="23">
        <v>0</v>
      </c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>
        <f t="shared" si="1"/>
        <v>215</v>
      </c>
      <c r="P69" s="23">
        <v>2.4820000000000002</v>
      </c>
      <c r="Q69" s="23">
        <v>2.48</v>
      </c>
      <c r="R69" s="23">
        <v>1.298</v>
      </c>
      <c r="S69" s="23">
        <v>1.3029999999999999</v>
      </c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</row>
    <row r="70" spans="2:99" x14ac:dyDescent="0.15">
      <c r="B70" s="24">
        <v>2.5462962962962961E-3</v>
      </c>
      <c r="C70" s="23">
        <v>0</v>
      </c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>
        <f t="shared" si="1"/>
        <v>220</v>
      </c>
      <c r="P70" s="23">
        <v>2.484</v>
      </c>
      <c r="Q70" s="23">
        <v>2.4809999999999999</v>
      </c>
      <c r="R70" s="23">
        <v>1.3260000000000001</v>
      </c>
      <c r="S70" s="23">
        <v>1.329</v>
      </c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</row>
    <row r="71" spans="2:99" x14ac:dyDescent="0.15">
      <c r="B71" s="24">
        <v>2.6041666666666665E-3</v>
      </c>
      <c r="C71" s="23">
        <v>0</v>
      </c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>
        <f t="shared" si="1"/>
        <v>225</v>
      </c>
      <c r="P71" s="23">
        <v>2.4849999999999999</v>
      </c>
      <c r="Q71" s="23">
        <v>2.4830000000000001</v>
      </c>
      <c r="R71" s="23">
        <v>1.351</v>
      </c>
      <c r="S71" s="23">
        <v>1.3560000000000001</v>
      </c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</row>
    <row r="72" spans="2:99" x14ac:dyDescent="0.15">
      <c r="B72" s="24">
        <v>2.6620370370370374E-3</v>
      </c>
      <c r="C72" s="23">
        <v>0</v>
      </c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>
        <f t="shared" si="1"/>
        <v>230</v>
      </c>
      <c r="P72" s="23">
        <v>2.4830000000000001</v>
      </c>
      <c r="Q72" s="23">
        <v>2.4820000000000002</v>
      </c>
      <c r="R72" s="23">
        <v>1.3759999999999999</v>
      </c>
      <c r="S72" s="23">
        <v>1.383</v>
      </c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</row>
    <row r="73" spans="2:99" x14ac:dyDescent="0.15">
      <c r="B73" s="24">
        <v>2.7199074074074074E-3</v>
      </c>
      <c r="C73" s="23">
        <v>0</v>
      </c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>
        <f t="shared" si="1"/>
        <v>235</v>
      </c>
      <c r="P73" s="23">
        <v>2.484</v>
      </c>
      <c r="Q73" s="23">
        <v>2.4820000000000002</v>
      </c>
      <c r="R73" s="23">
        <v>1.4019999999999999</v>
      </c>
      <c r="S73" s="23">
        <v>1.41</v>
      </c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</row>
    <row r="74" spans="2:99" x14ac:dyDescent="0.15">
      <c r="B74" s="24">
        <v>2.7777777777777779E-3</v>
      </c>
      <c r="C74" s="23">
        <v>0</v>
      </c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>
        <f t="shared" si="1"/>
        <v>240</v>
      </c>
      <c r="P74" s="23">
        <v>2.48</v>
      </c>
      <c r="Q74" s="23">
        <v>2.4809999999999999</v>
      </c>
      <c r="R74" s="23">
        <v>1.43</v>
      </c>
      <c r="S74" s="23">
        <v>1.4359999999999999</v>
      </c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</row>
    <row r="75" spans="2:99" x14ac:dyDescent="0.15">
      <c r="B75" s="24">
        <v>2.8356481481481479E-3</v>
      </c>
      <c r="C75" s="23">
        <v>0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>
        <f t="shared" si="1"/>
        <v>245</v>
      </c>
      <c r="P75" s="23">
        <v>2.4780000000000002</v>
      </c>
      <c r="Q75" s="23">
        <v>2.4830000000000001</v>
      </c>
      <c r="R75" s="23">
        <v>1.454</v>
      </c>
      <c r="S75" s="23">
        <v>1.4610000000000001</v>
      </c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</row>
    <row r="76" spans="2:99" x14ac:dyDescent="0.15">
      <c r="B76" s="24">
        <v>2.8935185185185188E-3</v>
      </c>
      <c r="C76" s="23">
        <v>0</v>
      </c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>
        <f t="shared" si="1"/>
        <v>250</v>
      </c>
      <c r="P76" s="23">
        <v>2.4750000000000001</v>
      </c>
      <c r="Q76" s="23">
        <v>2.4820000000000002</v>
      </c>
      <c r="R76" s="23">
        <v>1.4790000000000001</v>
      </c>
      <c r="S76" s="23">
        <v>1.4870000000000001</v>
      </c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</row>
    <row r="77" spans="2:99" x14ac:dyDescent="0.15">
      <c r="B77" s="24">
        <v>2.9513888888888888E-3</v>
      </c>
      <c r="C77" s="23">
        <v>0</v>
      </c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>
        <f t="shared" si="1"/>
        <v>255</v>
      </c>
      <c r="P77" s="23">
        <v>2.4729999999999999</v>
      </c>
      <c r="Q77" s="23">
        <v>2.4809999999999999</v>
      </c>
      <c r="R77" s="23">
        <v>1.5049999999999999</v>
      </c>
      <c r="S77" s="23">
        <v>1.514</v>
      </c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</row>
    <row r="78" spans="2:99" x14ac:dyDescent="0.15">
      <c r="B78" s="24">
        <v>3.0092592592592588E-3</v>
      </c>
      <c r="C78" s="23">
        <v>0</v>
      </c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>
        <f t="shared" si="1"/>
        <v>260</v>
      </c>
      <c r="P78" s="23">
        <v>2.472</v>
      </c>
      <c r="Q78" s="23">
        <v>2.48</v>
      </c>
      <c r="R78" s="23">
        <v>1.53</v>
      </c>
      <c r="S78" s="23">
        <v>1.54</v>
      </c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</row>
    <row r="79" spans="2:99" x14ac:dyDescent="0.15">
      <c r="B79" s="24">
        <v>3.0671296296296297E-3</v>
      </c>
      <c r="C79" s="23">
        <v>0</v>
      </c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>
        <f t="shared" si="1"/>
        <v>265</v>
      </c>
      <c r="P79" s="23">
        <v>2.4729999999999999</v>
      </c>
      <c r="Q79" s="23">
        <v>2.4809999999999999</v>
      </c>
      <c r="R79" s="23">
        <v>1.5549999999999999</v>
      </c>
      <c r="S79" s="23">
        <v>1.5649999999999999</v>
      </c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</row>
    <row r="80" spans="2:99" x14ac:dyDescent="0.15">
      <c r="B80" s="24">
        <v>3.1249999999999997E-3</v>
      </c>
      <c r="C80" s="23">
        <v>0</v>
      </c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>
        <f t="shared" si="1"/>
        <v>270</v>
      </c>
      <c r="P80" s="23">
        <v>2.4729999999999999</v>
      </c>
      <c r="Q80" s="23">
        <v>2.4790000000000001</v>
      </c>
      <c r="R80" s="23">
        <v>1.5820000000000001</v>
      </c>
      <c r="S80" s="23">
        <v>1.591</v>
      </c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</row>
    <row r="81" spans="2:99" x14ac:dyDescent="0.15">
      <c r="B81" s="24">
        <v>3.1828703703703702E-3</v>
      </c>
      <c r="C81" s="23">
        <v>0</v>
      </c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>
        <f t="shared" si="1"/>
        <v>275</v>
      </c>
      <c r="P81" s="23">
        <v>2.476</v>
      </c>
      <c r="Q81" s="23">
        <v>2.4809999999999999</v>
      </c>
      <c r="R81" s="23">
        <v>1.6060000000000001</v>
      </c>
      <c r="S81" s="23">
        <v>1.6160000000000001</v>
      </c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</row>
    <row r="82" spans="2:99" x14ac:dyDescent="0.15">
      <c r="B82" s="24">
        <v>3.2407407407407406E-3</v>
      </c>
      <c r="C82" s="23">
        <v>0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>
        <f t="shared" si="1"/>
        <v>280</v>
      </c>
      <c r="P82" s="23">
        <v>2.4769999999999999</v>
      </c>
      <c r="Q82" s="23">
        <v>2.4809999999999999</v>
      </c>
      <c r="R82" s="23">
        <v>1.631</v>
      </c>
      <c r="S82" s="23">
        <v>1.6419999999999999</v>
      </c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</row>
    <row r="83" spans="2:99" x14ac:dyDescent="0.15">
      <c r="B83" s="24">
        <v>3.2986111111111111E-3</v>
      </c>
      <c r="C83" s="23">
        <v>0</v>
      </c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>
        <f t="shared" si="1"/>
        <v>285</v>
      </c>
      <c r="P83" s="23">
        <v>2.4790000000000001</v>
      </c>
      <c r="Q83" s="23">
        <v>2.4809999999999999</v>
      </c>
      <c r="R83" s="23">
        <v>1.655</v>
      </c>
      <c r="S83" s="23">
        <v>1.667</v>
      </c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</row>
    <row r="84" spans="2:99" x14ac:dyDescent="0.15">
      <c r="B84" s="24">
        <v>3.3564814814814811E-3</v>
      </c>
      <c r="C84" s="23">
        <v>0</v>
      </c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>
        <f t="shared" si="1"/>
        <v>290</v>
      </c>
      <c r="P84" s="23">
        <v>2.4809999999999999</v>
      </c>
      <c r="Q84" s="23">
        <v>2.4809999999999999</v>
      </c>
      <c r="R84" s="23">
        <v>1.679</v>
      </c>
      <c r="S84" s="23">
        <v>1.6919999999999999</v>
      </c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</row>
    <row r="85" spans="2:99" x14ac:dyDescent="0.15">
      <c r="B85" s="24">
        <v>3.414351851851852E-3</v>
      </c>
      <c r="C85" s="23">
        <v>0</v>
      </c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>
        <f t="shared" si="1"/>
        <v>295</v>
      </c>
      <c r="P85" s="23">
        <v>2.484</v>
      </c>
      <c r="Q85" s="23">
        <v>2.4809999999999999</v>
      </c>
      <c r="R85" s="23">
        <v>1.7030000000000001</v>
      </c>
      <c r="S85" s="23">
        <v>1.716</v>
      </c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</row>
    <row r="86" spans="2:99" x14ac:dyDescent="0.15">
      <c r="B86" s="24">
        <v>3.472222222222222E-3</v>
      </c>
      <c r="C86" s="23">
        <v>0</v>
      </c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>
        <f t="shared" si="1"/>
        <v>300</v>
      </c>
      <c r="P86" s="23">
        <v>2.4860000000000002</v>
      </c>
      <c r="Q86" s="23">
        <v>2.4809999999999999</v>
      </c>
      <c r="R86" s="23">
        <v>1.728</v>
      </c>
      <c r="S86" s="23">
        <v>1.7390000000000001</v>
      </c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</row>
    <row r="87" spans="2:99" x14ac:dyDescent="0.15">
      <c r="B87" s="24">
        <v>3.530092592592592E-3</v>
      </c>
      <c r="C87" s="23">
        <v>0</v>
      </c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>
        <f t="shared" si="1"/>
        <v>305</v>
      </c>
      <c r="P87" s="23">
        <v>2.4870000000000001</v>
      </c>
      <c r="Q87" s="23">
        <v>2.4820000000000002</v>
      </c>
      <c r="R87" s="23">
        <v>1.752</v>
      </c>
      <c r="S87" s="23">
        <v>1.7629999999999999</v>
      </c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</row>
    <row r="88" spans="2:99" x14ac:dyDescent="0.15">
      <c r="B88" s="24">
        <v>3.5879629629629629E-3</v>
      </c>
      <c r="C88" s="23">
        <v>0</v>
      </c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>
        <f t="shared" si="1"/>
        <v>310</v>
      </c>
      <c r="P88" s="23">
        <v>2.4889999999999999</v>
      </c>
      <c r="Q88" s="23">
        <v>2.4830000000000001</v>
      </c>
      <c r="R88" s="23">
        <v>1.7769999999999999</v>
      </c>
      <c r="S88" s="23">
        <v>1.7869999999999999</v>
      </c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</row>
    <row r="89" spans="2:99" x14ac:dyDescent="0.15">
      <c r="B89" s="24">
        <v>3.645833333333333E-3</v>
      </c>
      <c r="C89" s="23">
        <v>0</v>
      </c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>
        <f t="shared" si="1"/>
        <v>315</v>
      </c>
      <c r="P89" s="23">
        <v>2.4889999999999999</v>
      </c>
      <c r="Q89" s="23">
        <v>2.4820000000000002</v>
      </c>
      <c r="R89" s="23">
        <v>1.8009999999999999</v>
      </c>
      <c r="S89" s="23">
        <v>1.8109999999999999</v>
      </c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</row>
    <row r="90" spans="2:99" x14ac:dyDescent="0.15">
      <c r="B90" s="24">
        <v>3.7037037037037034E-3</v>
      </c>
      <c r="C90" s="23">
        <v>0</v>
      </c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>
        <f t="shared" si="1"/>
        <v>320</v>
      </c>
      <c r="P90" s="23">
        <v>2.4910000000000001</v>
      </c>
      <c r="Q90" s="23">
        <v>2.4820000000000002</v>
      </c>
      <c r="R90" s="23">
        <v>1.825</v>
      </c>
      <c r="S90" s="23">
        <v>1.8360000000000001</v>
      </c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</row>
    <row r="91" spans="2:99" x14ac:dyDescent="0.15">
      <c r="B91" s="24">
        <v>3.7615740740740739E-3</v>
      </c>
      <c r="C91" s="23">
        <v>0</v>
      </c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>
        <f t="shared" ref="O91:O122" si="2">O90+5</f>
        <v>325</v>
      </c>
      <c r="P91" s="23">
        <v>2.4910000000000001</v>
      </c>
      <c r="Q91" s="23">
        <v>2.484</v>
      </c>
      <c r="R91" s="23">
        <v>1.8480000000000001</v>
      </c>
      <c r="S91" s="23">
        <v>1.86</v>
      </c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</row>
    <row r="92" spans="2:99" x14ac:dyDescent="0.15">
      <c r="B92" s="24">
        <v>3.8194444444444443E-3</v>
      </c>
      <c r="C92" s="23">
        <v>0</v>
      </c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>
        <f t="shared" si="2"/>
        <v>330</v>
      </c>
      <c r="P92" s="23">
        <v>2.492</v>
      </c>
      <c r="Q92" s="23">
        <v>2.4830000000000001</v>
      </c>
      <c r="R92" s="23">
        <v>1.871</v>
      </c>
      <c r="S92" s="23">
        <v>1.8839999999999999</v>
      </c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</row>
    <row r="93" spans="2:99" x14ac:dyDescent="0.15">
      <c r="B93" s="24">
        <v>3.8773148148148143E-3</v>
      </c>
      <c r="C93" s="23">
        <v>0</v>
      </c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>
        <f t="shared" si="2"/>
        <v>335</v>
      </c>
      <c r="P93" s="23">
        <v>2.4910000000000001</v>
      </c>
      <c r="Q93" s="23">
        <v>2.4849999999999999</v>
      </c>
      <c r="R93" s="23">
        <v>1.8939999999999999</v>
      </c>
      <c r="S93" s="23">
        <v>1.907</v>
      </c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</row>
    <row r="94" spans="2:99" x14ac:dyDescent="0.15">
      <c r="B94" s="24">
        <v>3.9351851851851857E-3</v>
      </c>
      <c r="C94" s="23">
        <v>0</v>
      </c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>
        <f t="shared" si="2"/>
        <v>340</v>
      </c>
      <c r="P94" s="23">
        <v>2.4910000000000001</v>
      </c>
      <c r="Q94" s="23">
        <v>2.484</v>
      </c>
      <c r="R94" s="23">
        <v>1.917</v>
      </c>
      <c r="S94" s="23">
        <v>1.931</v>
      </c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</row>
    <row r="95" spans="2:99" x14ac:dyDescent="0.15">
      <c r="B95" s="24">
        <v>3.9930555555555561E-3</v>
      </c>
      <c r="C95" s="23">
        <v>0</v>
      </c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>
        <f t="shared" si="2"/>
        <v>345</v>
      </c>
      <c r="P95" s="23">
        <v>2.492</v>
      </c>
      <c r="Q95" s="23">
        <v>2.4849999999999999</v>
      </c>
      <c r="R95" s="23">
        <v>1.94</v>
      </c>
      <c r="S95" s="23">
        <v>1.954</v>
      </c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</row>
    <row r="96" spans="2:99" x14ac:dyDescent="0.15">
      <c r="B96" s="24">
        <v>4.0509259259259257E-3</v>
      </c>
      <c r="C96" s="23">
        <v>0</v>
      </c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>
        <f t="shared" si="2"/>
        <v>350</v>
      </c>
      <c r="P96" s="23">
        <v>2.4910000000000001</v>
      </c>
      <c r="Q96" s="23">
        <v>2.4849999999999999</v>
      </c>
      <c r="R96" s="23">
        <v>1.962</v>
      </c>
      <c r="S96" s="23">
        <v>1.9770000000000001</v>
      </c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</row>
    <row r="97" spans="2:99" x14ac:dyDescent="0.15">
      <c r="B97" s="24">
        <v>4.108796296296297E-3</v>
      </c>
      <c r="C97" s="23">
        <v>0</v>
      </c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>
        <f t="shared" si="2"/>
        <v>355</v>
      </c>
      <c r="P97" s="23">
        <v>2.492</v>
      </c>
      <c r="Q97" s="23">
        <v>2.4870000000000001</v>
      </c>
      <c r="R97" s="23">
        <v>1.984</v>
      </c>
      <c r="S97" s="23">
        <v>1.9990000000000001</v>
      </c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</row>
    <row r="98" spans="2:99" x14ac:dyDescent="0.15">
      <c r="B98" s="24">
        <v>4.1666666666666666E-3</v>
      </c>
      <c r="C98" s="23">
        <v>0</v>
      </c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>
        <f t="shared" si="2"/>
        <v>360</v>
      </c>
      <c r="P98" s="23">
        <v>2.492</v>
      </c>
      <c r="Q98" s="23">
        <v>2.4860000000000002</v>
      </c>
      <c r="R98" s="23">
        <v>2.0059999999999998</v>
      </c>
      <c r="S98" s="23">
        <v>2.0219999999999998</v>
      </c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</row>
    <row r="99" spans="2:99" x14ac:dyDescent="0.15">
      <c r="B99" s="24">
        <v>4.2245370370370371E-3</v>
      </c>
      <c r="C99" s="23">
        <v>0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>
        <f t="shared" si="2"/>
        <v>365</v>
      </c>
      <c r="P99" s="23">
        <v>2.4910000000000001</v>
      </c>
      <c r="Q99" s="23">
        <v>2.4870000000000001</v>
      </c>
      <c r="R99" s="23">
        <v>2.0249999999999999</v>
      </c>
      <c r="S99" s="23">
        <v>2.0430000000000001</v>
      </c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</row>
    <row r="100" spans="2:99" x14ac:dyDescent="0.15">
      <c r="B100" s="24">
        <v>4.2824074074074075E-3</v>
      </c>
      <c r="C100" s="23">
        <v>0</v>
      </c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>
        <f t="shared" si="2"/>
        <v>370</v>
      </c>
      <c r="P100" s="23">
        <v>2.4910000000000001</v>
      </c>
      <c r="Q100" s="23">
        <v>2.4870000000000001</v>
      </c>
      <c r="R100" s="23">
        <v>2.0449999999999999</v>
      </c>
      <c r="S100" s="23">
        <v>2.0640000000000001</v>
      </c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</row>
    <row r="101" spans="2:99" x14ac:dyDescent="0.15">
      <c r="B101" s="24">
        <v>4.340277777777778E-3</v>
      </c>
      <c r="C101" s="23">
        <v>0</v>
      </c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>
        <f t="shared" si="2"/>
        <v>375</v>
      </c>
      <c r="P101" s="23">
        <v>2.4910000000000001</v>
      </c>
      <c r="Q101" s="23">
        <v>2.4889999999999999</v>
      </c>
      <c r="R101" s="23">
        <v>2.0630000000000002</v>
      </c>
      <c r="S101" s="23">
        <v>2.0859999999999999</v>
      </c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</row>
    <row r="102" spans="2:99" x14ac:dyDescent="0.15">
      <c r="B102" s="24">
        <v>4.3981481481481484E-3</v>
      </c>
      <c r="C102" s="23">
        <v>0</v>
      </c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>
        <f t="shared" si="2"/>
        <v>380</v>
      </c>
      <c r="P102" s="23">
        <v>2.4910000000000001</v>
      </c>
      <c r="Q102" s="23">
        <v>2.4889999999999999</v>
      </c>
      <c r="R102" s="23">
        <v>2.081</v>
      </c>
      <c r="S102" s="23">
        <v>2.1070000000000002</v>
      </c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</row>
    <row r="103" spans="2:99" x14ac:dyDescent="0.15">
      <c r="B103" s="24">
        <v>4.4560185185185189E-3</v>
      </c>
      <c r="C103" s="23">
        <v>0</v>
      </c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>
        <f t="shared" si="2"/>
        <v>385</v>
      </c>
      <c r="P103" s="23">
        <v>2.4900000000000002</v>
      </c>
      <c r="Q103" s="23">
        <v>2.4900000000000002</v>
      </c>
      <c r="R103" s="23">
        <v>2.0990000000000002</v>
      </c>
      <c r="S103" s="23">
        <v>2.1269999999999998</v>
      </c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</row>
    <row r="104" spans="2:99" x14ac:dyDescent="0.15">
      <c r="B104" s="24">
        <v>4.5138888888888893E-3</v>
      </c>
      <c r="C104" s="23">
        <v>0</v>
      </c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>
        <f t="shared" si="2"/>
        <v>390</v>
      </c>
      <c r="P104" s="23">
        <v>2.4900000000000002</v>
      </c>
      <c r="Q104" s="23">
        <v>2.4900000000000002</v>
      </c>
      <c r="R104" s="23">
        <v>2.117</v>
      </c>
      <c r="S104" s="23">
        <v>2.1459999999999999</v>
      </c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</row>
    <row r="105" spans="2:99" x14ac:dyDescent="0.15">
      <c r="B105" s="24">
        <v>4.5717592592592589E-3</v>
      </c>
      <c r="C105" s="23">
        <v>0</v>
      </c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>
        <f t="shared" si="2"/>
        <v>395</v>
      </c>
      <c r="P105" s="23">
        <v>2.4900000000000002</v>
      </c>
      <c r="Q105" s="23">
        <v>2.4910000000000001</v>
      </c>
      <c r="R105" s="23">
        <v>2.1339999999999999</v>
      </c>
      <c r="S105" s="23">
        <v>2.1659999999999999</v>
      </c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</row>
    <row r="106" spans="2:99" x14ac:dyDescent="0.15">
      <c r="B106" s="24">
        <v>4.6296296296296302E-3</v>
      </c>
      <c r="C106" s="23">
        <v>0</v>
      </c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>
        <f t="shared" si="2"/>
        <v>400</v>
      </c>
      <c r="P106" s="23">
        <v>2.4889999999999999</v>
      </c>
      <c r="Q106" s="23">
        <v>2.4900000000000002</v>
      </c>
      <c r="R106" s="23">
        <v>2.1509999999999998</v>
      </c>
      <c r="S106" s="23">
        <v>2.1840000000000002</v>
      </c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</row>
    <row r="107" spans="2:99" x14ac:dyDescent="0.15">
      <c r="B107" s="24">
        <v>4.6874999999999998E-3</v>
      </c>
      <c r="C107" s="23">
        <v>0</v>
      </c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>
        <f t="shared" si="2"/>
        <v>405</v>
      </c>
      <c r="P107" s="23">
        <v>2.4889999999999999</v>
      </c>
      <c r="Q107" s="23">
        <v>2.4910000000000001</v>
      </c>
      <c r="R107" s="23">
        <v>2.169</v>
      </c>
      <c r="S107" s="23">
        <v>2.2029999999999998</v>
      </c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</row>
    <row r="108" spans="2:99" x14ac:dyDescent="0.15">
      <c r="B108" s="24">
        <v>4.7453703703703703E-3</v>
      </c>
      <c r="C108" s="23">
        <v>0</v>
      </c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>
        <f t="shared" si="2"/>
        <v>410</v>
      </c>
      <c r="P108" s="23">
        <v>2.488</v>
      </c>
      <c r="Q108" s="23">
        <v>2.492</v>
      </c>
      <c r="R108" s="23">
        <v>2.1859999999999999</v>
      </c>
      <c r="S108" s="23">
        <v>2.2200000000000002</v>
      </c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</row>
    <row r="109" spans="2:99" x14ac:dyDescent="0.15">
      <c r="B109" s="24">
        <v>4.8032407407407407E-3</v>
      </c>
      <c r="C109" s="23">
        <v>0</v>
      </c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>
        <f t="shared" si="2"/>
        <v>415</v>
      </c>
      <c r="P109" s="23">
        <v>2.488</v>
      </c>
      <c r="Q109" s="23">
        <v>2.4929999999999999</v>
      </c>
      <c r="R109" s="23">
        <v>2.2040000000000002</v>
      </c>
      <c r="S109" s="23">
        <v>2.2370000000000001</v>
      </c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</row>
    <row r="110" spans="2:99" x14ac:dyDescent="0.15">
      <c r="B110" s="24">
        <v>4.8611111111111112E-3</v>
      </c>
      <c r="C110" s="23">
        <v>0</v>
      </c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>
        <f t="shared" si="2"/>
        <v>420</v>
      </c>
      <c r="P110" s="23">
        <v>2.4870000000000001</v>
      </c>
      <c r="Q110" s="23">
        <v>2.492</v>
      </c>
      <c r="R110" s="23">
        <v>2.2200000000000002</v>
      </c>
      <c r="S110" s="23">
        <v>2.2530000000000001</v>
      </c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</row>
    <row r="111" spans="2:99" x14ac:dyDescent="0.15">
      <c r="B111" s="24">
        <v>4.9189814814814816E-3</v>
      </c>
      <c r="C111" s="23">
        <v>0</v>
      </c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>
        <f t="shared" si="2"/>
        <v>425</v>
      </c>
      <c r="P111" s="23">
        <v>2.4870000000000001</v>
      </c>
      <c r="Q111" s="23">
        <v>2.4910000000000001</v>
      </c>
      <c r="R111" s="23">
        <v>2.2360000000000002</v>
      </c>
      <c r="S111" s="23">
        <v>2.27</v>
      </c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</row>
    <row r="112" spans="2:99" x14ac:dyDescent="0.15">
      <c r="B112" s="24">
        <v>4.9768518518518521E-3</v>
      </c>
      <c r="C112" s="23">
        <v>0</v>
      </c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>
        <f t="shared" si="2"/>
        <v>430</v>
      </c>
      <c r="P112" s="23">
        <v>2.4860000000000002</v>
      </c>
      <c r="Q112" s="23">
        <v>2.4940000000000002</v>
      </c>
      <c r="R112" s="23">
        <v>2.2530000000000001</v>
      </c>
      <c r="S112" s="23">
        <v>2.2850000000000001</v>
      </c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</row>
    <row r="113" spans="2:99" x14ac:dyDescent="0.15">
      <c r="B113" s="24">
        <v>5.0347222222222225E-3</v>
      </c>
      <c r="C113" s="23">
        <v>0</v>
      </c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>
        <f t="shared" si="2"/>
        <v>435</v>
      </c>
      <c r="P113" s="23">
        <v>2.4860000000000002</v>
      </c>
      <c r="Q113" s="23">
        <v>2.4940000000000002</v>
      </c>
      <c r="R113" s="23">
        <v>2.2679999999999998</v>
      </c>
      <c r="S113" s="23">
        <v>2.2999999999999998</v>
      </c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</row>
    <row r="114" spans="2:99" x14ac:dyDescent="0.15">
      <c r="B114" s="24">
        <v>5.0925925925925921E-3</v>
      </c>
      <c r="C114" s="23">
        <v>0</v>
      </c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>
        <f t="shared" si="2"/>
        <v>440</v>
      </c>
      <c r="P114" s="23">
        <v>2.4849999999999999</v>
      </c>
      <c r="Q114" s="23">
        <v>2.4929999999999999</v>
      </c>
      <c r="R114" s="23">
        <v>2.2839999999999998</v>
      </c>
      <c r="S114" s="23">
        <v>2.3140000000000001</v>
      </c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  <c r="CA114" s="23"/>
      <c r="CB114" s="23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</row>
    <row r="115" spans="2:99" x14ac:dyDescent="0.15">
      <c r="B115" s="24">
        <v>5.1504629629629635E-3</v>
      </c>
      <c r="C115" s="23">
        <v>0</v>
      </c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>
        <f t="shared" si="2"/>
        <v>445</v>
      </c>
      <c r="P115" s="23">
        <v>2.484</v>
      </c>
      <c r="Q115" s="23">
        <v>2.4929999999999999</v>
      </c>
      <c r="R115" s="23">
        <v>2.298</v>
      </c>
      <c r="S115" s="23">
        <v>2.3279999999999998</v>
      </c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</row>
    <row r="116" spans="2:99" x14ac:dyDescent="0.15">
      <c r="B116" s="24">
        <v>5.208333333333333E-3</v>
      </c>
      <c r="C116" s="23">
        <v>0</v>
      </c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>
        <f t="shared" si="2"/>
        <v>450</v>
      </c>
      <c r="P116" s="23">
        <v>2.484</v>
      </c>
      <c r="Q116" s="23">
        <v>2.4940000000000002</v>
      </c>
      <c r="R116" s="23">
        <v>2.3119999999999998</v>
      </c>
      <c r="S116" s="23">
        <v>2.34</v>
      </c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23"/>
      <c r="CB116" s="23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</row>
    <row r="117" spans="2:99" x14ac:dyDescent="0.15">
      <c r="B117" s="24">
        <v>5.2662037037037035E-3</v>
      </c>
      <c r="C117" s="23">
        <v>0</v>
      </c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>
        <f t="shared" si="2"/>
        <v>455</v>
      </c>
      <c r="P117" s="23">
        <v>2.4830000000000001</v>
      </c>
      <c r="Q117" s="23">
        <v>2.4940000000000002</v>
      </c>
      <c r="R117" s="23">
        <v>2.3250000000000002</v>
      </c>
      <c r="S117" s="23">
        <v>2.3519999999999999</v>
      </c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</row>
    <row r="118" spans="2:99" x14ac:dyDescent="0.15">
      <c r="B118" s="24">
        <v>5.3240740740740748E-3</v>
      </c>
      <c r="C118" s="23">
        <v>0</v>
      </c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>
        <f t="shared" si="2"/>
        <v>460</v>
      </c>
      <c r="P118" s="23">
        <v>2.484</v>
      </c>
      <c r="Q118" s="23">
        <v>2.4940000000000002</v>
      </c>
      <c r="R118" s="23">
        <v>2.339</v>
      </c>
      <c r="S118" s="23">
        <v>2.3620000000000001</v>
      </c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  <c r="BS118" s="23"/>
      <c r="BT118" s="23"/>
      <c r="BU118" s="23"/>
      <c r="BV118" s="23"/>
      <c r="BW118" s="23"/>
      <c r="BX118" s="23"/>
      <c r="BY118" s="23"/>
      <c r="BZ118" s="23"/>
      <c r="CA118" s="23"/>
      <c r="CB118" s="23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3"/>
      <c r="CP118" s="23"/>
      <c r="CQ118" s="23"/>
      <c r="CR118" s="23"/>
      <c r="CS118" s="23"/>
      <c r="CT118" s="23"/>
      <c r="CU118" s="23"/>
    </row>
    <row r="119" spans="2:99" x14ac:dyDescent="0.15">
      <c r="B119" s="24">
        <v>5.3819444444444453E-3</v>
      </c>
      <c r="C119" s="23">
        <v>0</v>
      </c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>
        <f t="shared" si="2"/>
        <v>465</v>
      </c>
      <c r="P119" s="23">
        <v>2.4830000000000001</v>
      </c>
      <c r="Q119" s="23">
        <v>2.4940000000000002</v>
      </c>
      <c r="R119" s="23">
        <v>2.351</v>
      </c>
      <c r="S119" s="23">
        <v>2.3740000000000001</v>
      </c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BZ119" s="23"/>
      <c r="CA119" s="23"/>
      <c r="CB119" s="23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</row>
    <row r="120" spans="2:99" x14ac:dyDescent="0.15">
      <c r="B120" s="24">
        <v>5.4398148148148149E-3</v>
      </c>
      <c r="C120" s="23">
        <v>0</v>
      </c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>
        <f t="shared" si="2"/>
        <v>470</v>
      </c>
      <c r="P120" s="23">
        <v>2.4830000000000001</v>
      </c>
      <c r="Q120" s="23">
        <v>2.4940000000000002</v>
      </c>
      <c r="R120" s="23">
        <v>2.363</v>
      </c>
      <c r="S120" s="23">
        <v>2.3839999999999999</v>
      </c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  <c r="BS120" s="23"/>
      <c r="BT120" s="23"/>
      <c r="BU120" s="23"/>
      <c r="BV120" s="23"/>
      <c r="BW120" s="23"/>
      <c r="BX120" s="23"/>
      <c r="BY120" s="23"/>
      <c r="BZ120" s="23"/>
      <c r="CA120" s="23"/>
      <c r="CB120" s="23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3"/>
      <c r="CP120" s="23"/>
      <c r="CQ120" s="23"/>
      <c r="CR120" s="23"/>
      <c r="CS120" s="23"/>
      <c r="CT120" s="23"/>
      <c r="CU120" s="23"/>
    </row>
    <row r="121" spans="2:99" x14ac:dyDescent="0.15">
      <c r="B121" s="24">
        <v>5.4976851851851853E-3</v>
      </c>
      <c r="C121" s="23">
        <v>0</v>
      </c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>
        <f t="shared" si="2"/>
        <v>475</v>
      </c>
      <c r="P121" s="23">
        <v>2.4820000000000002</v>
      </c>
      <c r="Q121" s="23">
        <v>2.4940000000000002</v>
      </c>
      <c r="R121" s="23">
        <v>2.3740000000000001</v>
      </c>
      <c r="S121" s="23">
        <v>2.3929999999999998</v>
      </c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  <c r="BS121" s="23"/>
      <c r="BT121" s="23"/>
      <c r="BU121" s="23"/>
      <c r="BV121" s="23"/>
      <c r="BW121" s="23"/>
      <c r="BX121" s="23"/>
      <c r="BY121" s="23"/>
      <c r="BZ121" s="23"/>
      <c r="CA121" s="23"/>
      <c r="CB121" s="23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3"/>
      <c r="CP121" s="23"/>
      <c r="CQ121" s="23"/>
      <c r="CR121" s="23"/>
      <c r="CS121" s="23"/>
      <c r="CT121" s="23"/>
      <c r="CU121" s="23"/>
    </row>
    <row r="122" spans="2:99" x14ac:dyDescent="0.15">
      <c r="B122" s="24">
        <v>5.5555555555555558E-3</v>
      </c>
      <c r="C122" s="23">
        <v>0</v>
      </c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>
        <f t="shared" si="2"/>
        <v>480</v>
      </c>
      <c r="P122" s="23">
        <v>2.4820000000000002</v>
      </c>
      <c r="Q122" s="23">
        <v>2.4950000000000001</v>
      </c>
      <c r="R122" s="23">
        <v>2.3839999999999999</v>
      </c>
      <c r="S122" s="23">
        <v>2.4009999999999998</v>
      </c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  <c r="BP122" s="23"/>
      <c r="BQ122" s="23"/>
      <c r="BR122" s="23"/>
      <c r="BS122" s="23"/>
      <c r="BT122" s="23"/>
      <c r="BU122" s="23"/>
      <c r="BV122" s="23"/>
      <c r="BW122" s="23"/>
      <c r="BX122" s="23"/>
      <c r="BY122" s="23"/>
      <c r="BZ122" s="23"/>
      <c r="CA122" s="23"/>
      <c r="CB122" s="23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3"/>
      <c r="CP122" s="23"/>
      <c r="CQ122" s="23"/>
      <c r="CR122" s="23"/>
      <c r="CS122" s="23"/>
      <c r="CT122" s="23"/>
      <c r="CU122" s="23"/>
    </row>
    <row r="123" spans="2:99" x14ac:dyDescent="0.15">
      <c r="B123" s="24">
        <v>5.6134259259259271E-3</v>
      </c>
      <c r="C123" s="23">
        <v>0</v>
      </c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>
        <f t="shared" ref="O123:O146" si="3">O122+5</f>
        <v>485</v>
      </c>
      <c r="P123" s="23">
        <v>2.4820000000000002</v>
      </c>
      <c r="Q123" s="23">
        <v>2.4950000000000001</v>
      </c>
      <c r="R123" s="23">
        <v>2.3940000000000001</v>
      </c>
      <c r="S123" s="23">
        <v>2.41</v>
      </c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  <c r="CA123" s="23"/>
      <c r="CB123" s="23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</row>
    <row r="124" spans="2:99" x14ac:dyDescent="0.15">
      <c r="B124" s="24">
        <v>5.6712962962962958E-3</v>
      </c>
      <c r="C124" s="23">
        <v>0</v>
      </c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>
        <f t="shared" si="3"/>
        <v>490</v>
      </c>
      <c r="P124" s="23">
        <v>2.4809999999999999</v>
      </c>
      <c r="Q124" s="23">
        <v>2.4940000000000002</v>
      </c>
      <c r="R124" s="23">
        <v>2.4009999999999998</v>
      </c>
      <c r="S124" s="23">
        <v>2.4169999999999998</v>
      </c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  <c r="CA124" s="23"/>
      <c r="CB124" s="23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</row>
    <row r="125" spans="2:99" x14ac:dyDescent="0.15">
      <c r="B125" s="24">
        <v>5.7291666666666671E-3</v>
      </c>
      <c r="C125" s="23">
        <v>0</v>
      </c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>
        <f t="shared" si="3"/>
        <v>495</v>
      </c>
      <c r="P125" s="23">
        <v>2.48</v>
      </c>
      <c r="Q125" s="23">
        <v>2.4940000000000002</v>
      </c>
      <c r="R125" s="23">
        <v>2.4089999999999998</v>
      </c>
      <c r="S125" s="23">
        <v>2.4239999999999999</v>
      </c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</row>
    <row r="126" spans="2:99" x14ac:dyDescent="0.15">
      <c r="B126" s="24">
        <v>5.7870370370370376E-3</v>
      </c>
      <c r="C126" s="23">
        <v>0</v>
      </c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>
        <f t="shared" si="3"/>
        <v>500</v>
      </c>
      <c r="P126" s="23">
        <v>2.4809999999999999</v>
      </c>
      <c r="Q126" s="23">
        <v>2.4950000000000001</v>
      </c>
      <c r="R126" s="23">
        <v>2.4169999999999998</v>
      </c>
      <c r="S126" s="23">
        <v>2.4300000000000002</v>
      </c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  <c r="CA126" s="23"/>
      <c r="CB126" s="23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3"/>
      <c r="CP126" s="23"/>
      <c r="CQ126" s="23"/>
      <c r="CR126" s="23"/>
      <c r="CS126" s="23"/>
      <c r="CT126" s="23"/>
      <c r="CU126" s="23"/>
    </row>
    <row r="127" spans="2:99" x14ac:dyDescent="0.15">
      <c r="B127" s="24">
        <v>5.8449074074074072E-3</v>
      </c>
      <c r="C127" s="23">
        <v>0</v>
      </c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>
        <f t="shared" si="3"/>
        <v>505</v>
      </c>
      <c r="P127" s="23">
        <v>2.4780000000000002</v>
      </c>
      <c r="Q127" s="23">
        <v>2.4950000000000001</v>
      </c>
      <c r="R127" s="23">
        <v>2.4220000000000002</v>
      </c>
      <c r="S127" s="23">
        <v>2.4359999999999999</v>
      </c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  <c r="CA127" s="23"/>
      <c r="CB127" s="23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</row>
    <row r="128" spans="2:99" x14ac:dyDescent="0.15">
      <c r="B128" s="24">
        <v>5.9027777777777776E-3</v>
      </c>
      <c r="C128" s="23">
        <v>0</v>
      </c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>
        <f t="shared" si="3"/>
        <v>510</v>
      </c>
      <c r="P128" s="23">
        <v>2.4790000000000001</v>
      </c>
      <c r="Q128" s="23">
        <v>2.4940000000000002</v>
      </c>
      <c r="R128" s="23">
        <v>2.4279999999999999</v>
      </c>
      <c r="S128" s="23">
        <v>2.44</v>
      </c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  <c r="BP128" s="23"/>
      <c r="BQ128" s="23"/>
      <c r="BR128" s="23"/>
      <c r="BS128" s="23"/>
      <c r="BT128" s="23"/>
      <c r="BU128" s="23"/>
      <c r="BV128" s="23"/>
      <c r="BW128" s="23"/>
      <c r="BX128" s="23"/>
      <c r="BY128" s="23"/>
      <c r="BZ128" s="23"/>
      <c r="CA128" s="23"/>
      <c r="CB128" s="23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3"/>
      <c r="CP128" s="23"/>
      <c r="CQ128" s="23"/>
      <c r="CR128" s="23"/>
      <c r="CS128" s="23"/>
      <c r="CT128" s="23"/>
      <c r="CU128" s="23"/>
    </row>
    <row r="129" spans="2:99" x14ac:dyDescent="0.15">
      <c r="B129" s="24">
        <v>5.9606481481481489E-3</v>
      </c>
      <c r="C129" s="23">
        <v>0</v>
      </c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>
        <f t="shared" si="3"/>
        <v>515</v>
      </c>
      <c r="P129" s="23">
        <v>2.4780000000000002</v>
      </c>
      <c r="Q129" s="23">
        <v>2.4929999999999999</v>
      </c>
      <c r="R129" s="23">
        <v>2.4340000000000002</v>
      </c>
      <c r="S129" s="23">
        <v>2.4449999999999998</v>
      </c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</row>
    <row r="130" spans="2:99" x14ac:dyDescent="0.15">
      <c r="B130" s="24">
        <v>6.0185185185185177E-3</v>
      </c>
      <c r="C130" s="23">
        <v>0</v>
      </c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>
        <f t="shared" si="3"/>
        <v>520</v>
      </c>
      <c r="P130" s="23">
        <v>2.4769999999999999</v>
      </c>
      <c r="Q130" s="23">
        <v>2.4950000000000001</v>
      </c>
      <c r="R130" s="23">
        <v>2.4380000000000002</v>
      </c>
      <c r="S130" s="23">
        <v>2.448</v>
      </c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  <c r="CA130" s="23"/>
      <c r="CB130" s="23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</row>
    <row r="131" spans="2:99" x14ac:dyDescent="0.15">
      <c r="B131" s="24">
        <v>6.076388888888889E-3</v>
      </c>
      <c r="C131" s="23">
        <v>0</v>
      </c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>
        <f t="shared" si="3"/>
        <v>525</v>
      </c>
      <c r="P131" s="23">
        <v>2.4769999999999999</v>
      </c>
      <c r="Q131" s="23">
        <v>2.4929999999999999</v>
      </c>
      <c r="R131" s="23">
        <v>2.4430000000000001</v>
      </c>
      <c r="S131" s="23">
        <v>2.452</v>
      </c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</row>
    <row r="132" spans="2:99" x14ac:dyDescent="0.15">
      <c r="B132" s="24">
        <v>6.1342592592592594E-3</v>
      </c>
      <c r="C132" s="23">
        <v>0</v>
      </c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>
        <f t="shared" si="3"/>
        <v>530</v>
      </c>
      <c r="P132" s="23">
        <v>2.4769999999999999</v>
      </c>
      <c r="Q132" s="23">
        <v>2.4929999999999999</v>
      </c>
      <c r="R132" s="23">
        <v>2.448</v>
      </c>
      <c r="S132" s="23">
        <v>2.4550000000000001</v>
      </c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</row>
    <row r="133" spans="2:99" x14ac:dyDescent="0.15">
      <c r="B133" s="24">
        <v>6.1921296296296299E-3</v>
      </c>
      <c r="C133" s="23">
        <v>0</v>
      </c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>
        <f t="shared" si="3"/>
        <v>535</v>
      </c>
      <c r="P133" s="23">
        <v>2.4750000000000001</v>
      </c>
      <c r="Q133" s="23">
        <v>2.492</v>
      </c>
      <c r="R133" s="23">
        <v>2.4500000000000002</v>
      </c>
      <c r="S133" s="23">
        <v>2.4590000000000001</v>
      </c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</row>
    <row r="134" spans="2:99" x14ac:dyDescent="0.15">
      <c r="B134" s="24">
        <v>6.2499999999999995E-3</v>
      </c>
      <c r="C134" s="23">
        <v>0</v>
      </c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>
        <f t="shared" si="3"/>
        <v>540</v>
      </c>
      <c r="P134" s="23">
        <v>2.4750000000000001</v>
      </c>
      <c r="Q134" s="23">
        <v>2.492</v>
      </c>
      <c r="R134" s="23">
        <v>2.4550000000000001</v>
      </c>
      <c r="S134" s="23">
        <v>2.46</v>
      </c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  <c r="CA134" s="23"/>
      <c r="CB134" s="23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</row>
    <row r="135" spans="2:99" x14ac:dyDescent="0.15">
      <c r="B135" s="24">
        <v>6.3078703703703708E-3</v>
      </c>
      <c r="C135" s="23">
        <v>0</v>
      </c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>
        <f t="shared" si="3"/>
        <v>545</v>
      </c>
      <c r="P135" s="23">
        <v>2.4740000000000002</v>
      </c>
      <c r="Q135" s="23">
        <v>2.4910000000000001</v>
      </c>
      <c r="R135" s="23">
        <v>2.4569999999999999</v>
      </c>
      <c r="S135" s="23">
        <v>2.4630000000000001</v>
      </c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  <c r="CA135" s="23"/>
      <c r="CB135" s="23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</row>
    <row r="136" spans="2:99" x14ac:dyDescent="0.15">
      <c r="B136" s="24">
        <v>6.3657407407407404E-3</v>
      </c>
      <c r="C136" s="23">
        <v>0</v>
      </c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>
        <f t="shared" si="3"/>
        <v>550</v>
      </c>
      <c r="P136" s="23">
        <v>2.4740000000000002</v>
      </c>
      <c r="Q136" s="23">
        <v>2.4910000000000001</v>
      </c>
      <c r="R136" s="23">
        <v>2.46</v>
      </c>
      <c r="S136" s="23">
        <v>2.464</v>
      </c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</row>
    <row r="137" spans="2:99" x14ac:dyDescent="0.15">
      <c r="B137" s="24">
        <v>6.4236111111111117E-3</v>
      </c>
      <c r="C137" s="23">
        <v>0</v>
      </c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>
        <f t="shared" si="3"/>
        <v>555</v>
      </c>
      <c r="P137" s="23">
        <v>2.4729999999999999</v>
      </c>
      <c r="Q137" s="23">
        <v>2.4900000000000002</v>
      </c>
      <c r="R137" s="23">
        <v>2.4609999999999999</v>
      </c>
      <c r="S137" s="23">
        <v>2.468</v>
      </c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  <c r="CA137" s="23"/>
      <c r="CB137" s="23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</row>
    <row r="138" spans="2:99" x14ac:dyDescent="0.15">
      <c r="B138" s="24">
        <v>6.4814814814814813E-3</v>
      </c>
      <c r="C138" s="23">
        <v>0</v>
      </c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>
        <f t="shared" si="3"/>
        <v>560</v>
      </c>
      <c r="P138" s="23">
        <v>2.4729999999999999</v>
      </c>
      <c r="Q138" s="23">
        <v>2.4889999999999999</v>
      </c>
      <c r="R138" s="23">
        <v>2.464</v>
      </c>
      <c r="S138" s="23">
        <v>2.468</v>
      </c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  <c r="BP138" s="23"/>
      <c r="BQ138" s="23"/>
      <c r="BR138" s="23"/>
      <c r="BS138" s="23"/>
      <c r="BT138" s="23"/>
      <c r="BU138" s="23"/>
      <c r="BV138" s="23"/>
      <c r="BW138" s="23"/>
      <c r="BX138" s="23"/>
      <c r="BY138" s="23"/>
      <c r="BZ138" s="23"/>
      <c r="CA138" s="23"/>
      <c r="CB138" s="23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3"/>
      <c r="CP138" s="23"/>
      <c r="CQ138" s="23"/>
      <c r="CR138" s="23"/>
      <c r="CS138" s="23"/>
      <c r="CT138" s="23"/>
      <c r="CU138" s="23"/>
    </row>
    <row r="139" spans="2:99" x14ac:dyDescent="0.15">
      <c r="B139" s="24">
        <v>6.5393518518518517E-3</v>
      </c>
      <c r="C139" s="23">
        <v>0</v>
      </c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>
        <f t="shared" si="3"/>
        <v>565</v>
      </c>
      <c r="P139" s="23">
        <v>2.472</v>
      </c>
      <c r="Q139" s="23">
        <v>2.4889999999999999</v>
      </c>
      <c r="R139" s="23">
        <v>2.4649999999999999</v>
      </c>
      <c r="S139" s="23">
        <v>2.4689999999999999</v>
      </c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  <c r="BP139" s="23"/>
      <c r="BQ139" s="23"/>
      <c r="BR139" s="23"/>
      <c r="BS139" s="23"/>
      <c r="BT139" s="23"/>
      <c r="BU139" s="23"/>
      <c r="BV139" s="23"/>
      <c r="BW139" s="23"/>
      <c r="BX139" s="23"/>
      <c r="BY139" s="23"/>
      <c r="BZ139" s="23"/>
      <c r="CA139" s="23"/>
      <c r="CB139" s="23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3"/>
      <c r="CP139" s="23"/>
      <c r="CQ139" s="23"/>
      <c r="CR139" s="23"/>
      <c r="CS139" s="23"/>
      <c r="CT139" s="23"/>
      <c r="CU139" s="23"/>
    </row>
    <row r="140" spans="2:99" x14ac:dyDescent="0.15">
      <c r="B140" s="24">
        <v>6.5972222222222222E-3</v>
      </c>
      <c r="C140" s="23">
        <v>0</v>
      </c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>
        <f t="shared" si="3"/>
        <v>570</v>
      </c>
      <c r="P140" s="23">
        <v>2.4729999999999999</v>
      </c>
      <c r="Q140" s="23">
        <v>2.4889999999999999</v>
      </c>
      <c r="R140" s="23">
        <v>2.4670000000000001</v>
      </c>
      <c r="S140" s="23">
        <v>2.4700000000000002</v>
      </c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  <c r="BP140" s="23"/>
      <c r="BQ140" s="23"/>
      <c r="BR140" s="23"/>
      <c r="BS140" s="23"/>
      <c r="BT140" s="23"/>
      <c r="BU140" s="23"/>
      <c r="BV140" s="23"/>
      <c r="BW140" s="23"/>
      <c r="BX140" s="23"/>
      <c r="BY140" s="23"/>
      <c r="BZ140" s="23"/>
      <c r="CA140" s="23"/>
      <c r="CB140" s="23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3"/>
      <c r="CP140" s="23"/>
      <c r="CQ140" s="23"/>
      <c r="CR140" s="23"/>
      <c r="CS140" s="23"/>
      <c r="CT140" s="23"/>
      <c r="CU140" s="23"/>
    </row>
    <row r="141" spans="2:99" x14ac:dyDescent="0.15">
      <c r="B141" s="24">
        <v>6.6550925925925935E-3</v>
      </c>
      <c r="C141" s="23">
        <v>0</v>
      </c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>
        <f t="shared" si="3"/>
        <v>575</v>
      </c>
      <c r="P141" s="23">
        <v>2.472</v>
      </c>
      <c r="Q141" s="23">
        <v>2.4870000000000001</v>
      </c>
      <c r="R141" s="23">
        <v>2.468</v>
      </c>
      <c r="S141" s="23">
        <v>2.4700000000000002</v>
      </c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  <c r="BP141" s="23"/>
      <c r="BQ141" s="23"/>
      <c r="BR141" s="23"/>
      <c r="BS141" s="23"/>
      <c r="BT141" s="23"/>
      <c r="BU141" s="23"/>
      <c r="BV141" s="23"/>
      <c r="BW141" s="23"/>
      <c r="BX141" s="23"/>
      <c r="BY141" s="23"/>
      <c r="BZ141" s="23"/>
      <c r="CA141" s="23"/>
      <c r="CB141" s="23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3"/>
      <c r="CP141" s="23"/>
      <c r="CQ141" s="23"/>
      <c r="CR141" s="23"/>
      <c r="CS141" s="23"/>
      <c r="CT141" s="23"/>
      <c r="CU141" s="23"/>
    </row>
    <row r="142" spans="2:99" x14ac:dyDescent="0.15">
      <c r="B142" s="24">
        <v>6.7129629629629622E-3</v>
      </c>
      <c r="C142" s="23">
        <v>0</v>
      </c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>
        <f t="shared" si="3"/>
        <v>580</v>
      </c>
      <c r="P142" s="23">
        <v>2.472</v>
      </c>
      <c r="Q142" s="23">
        <v>2.4889999999999999</v>
      </c>
      <c r="R142" s="23">
        <v>2.4670000000000001</v>
      </c>
      <c r="S142" s="23">
        <v>2.4700000000000002</v>
      </c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  <c r="BP142" s="23"/>
      <c r="BQ142" s="23"/>
      <c r="BR142" s="23"/>
      <c r="BS142" s="23"/>
      <c r="BT142" s="23"/>
      <c r="BU142" s="23"/>
      <c r="BV142" s="23"/>
      <c r="BW142" s="23"/>
      <c r="BX142" s="23"/>
      <c r="BY142" s="23"/>
      <c r="BZ142" s="23"/>
      <c r="CA142" s="23"/>
      <c r="CB142" s="23"/>
      <c r="CC142" s="23"/>
      <c r="CD142" s="23"/>
      <c r="CE142" s="23"/>
      <c r="CF142" s="23"/>
      <c r="CG142" s="23"/>
      <c r="CH142" s="23"/>
      <c r="CI142" s="23"/>
      <c r="CJ142" s="23"/>
      <c r="CK142" s="23"/>
      <c r="CL142" s="23"/>
      <c r="CM142" s="23"/>
      <c r="CN142" s="23"/>
      <c r="CO142" s="23"/>
      <c r="CP142" s="23"/>
      <c r="CQ142" s="23"/>
      <c r="CR142" s="23"/>
      <c r="CS142" s="23"/>
      <c r="CT142" s="23"/>
      <c r="CU142" s="23"/>
    </row>
    <row r="143" spans="2:99" x14ac:dyDescent="0.15">
      <c r="B143" s="24">
        <v>6.7708333333333336E-3</v>
      </c>
      <c r="C143" s="23">
        <v>0</v>
      </c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>
        <f t="shared" si="3"/>
        <v>585</v>
      </c>
      <c r="P143" s="23">
        <v>2.4710000000000001</v>
      </c>
      <c r="Q143" s="23">
        <v>2.488</v>
      </c>
      <c r="R143" s="23">
        <v>2.4689999999999999</v>
      </c>
      <c r="S143" s="23">
        <v>2.472</v>
      </c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23"/>
      <c r="BT143" s="23"/>
      <c r="BU143" s="23"/>
      <c r="BV143" s="23"/>
      <c r="BW143" s="23"/>
      <c r="BX143" s="23"/>
      <c r="BY143" s="23"/>
      <c r="BZ143" s="23"/>
      <c r="CA143" s="23"/>
      <c r="CB143" s="23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3"/>
      <c r="CP143" s="23"/>
      <c r="CQ143" s="23"/>
      <c r="CR143" s="23"/>
      <c r="CS143" s="23"/>
      <c r="CT143" s="23"/>
      <c r="CU143" s="23"/>
    </row>
    <row r="144" spans="2:99" x14ac:dyDescent="0.15">
      <c r="B144" s="24">
        <v>6.828703703703704E-3</v>
      </c>
      <c r="C144" s="23">
        <v>0</v>
      </c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>
        <f t="shared" si="3"/>
        <v>590</v>
      </c>
      <c r="P144" s="23">
        <v>2.472</v>
      </c>
      <c r="Q144" s="23">
        <v>2.4870000000000001</v>
      </c>
      <c r="R144" s="23">
        <v>2.468</v>
      </c>
      <c r="S144" s="23">
        <v>2.4729999999999999</v>
      </c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  <c r="BP144" s="23"/>
      <c r="BQ144" s="23"/>
      <c r="BR144" s="23"/>
      <c r="BS144" s="23"/>
      <c r="BT144" s="23"/>
      <c r="BU144" s="23"/>
      <c r="BV144" s="23"/>
      <c r="BW144" s="23"/>
      <c r="BX144" s="23"/>
      <c r="BY144" s="23"/>
      <c r="BZ144" s="23"/>
      <c r="CA144" s="23"/>
      <c r="CB144" s="23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3"/>
      <c r="CP144" s="23"/>
      <c r="CQ144" s="23"/>
      <c r="CR144" s="23"/>
      <c r="CS144" s="23"/>
      <c r="CT144" s="23"/>
      <c r="CU144" s="23"/>
    </row>
    <row r="145" spans="1:99" x14ac:dyDescent="0.15">
      <c r="B145" s="24">
        <v>6.8865740740740736E-3</v>
      </c>
      <c r="C145" s="23">
        <v>0</v>
      </c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>
        <f t="shared" si="3"/>
        <v>595</v>
      </c>
      <c r="P145" s="23">
        <v>2.4700000000000002</v>
      </c>
      <c r="Q145" s="23">
        <v>2.4870000000000001</v>
      </c>
      <c r="R145" s="23">
        <v>2.4689999999999999</v>
      </c>
      <c r="S145" s="23">
        <v>2.472</v>
      </c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  <c r="BP145" s="23"/>
      <c r="BQ145" s="23"/>
      <c r="BR145" s="23"/>
      <c r="BS145" s="23"/>
      <c r="BT145" s="23"/>
      <c r="BU145" s="23"/>
      <c r="BV145" s="23"/>
      <c r="BW145" s="23"/>
      <c r="BX145" s="23"/>
      <c r="BY145" s="23"/>
      <c r="BZ145" s="23"/>
      <c r="CA145" s="23"/>
      <c r="CB145" s="23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3"/>
      <c r="CP145" s="23"/>
      <c r="CQ145" s="23"/>
      <c r="CR145" s="23"/>
      <c r="CS145" s="23"/>
      <c r="CT145" s="23"/>
      <c r="CU145" s="23"/>
    </row>
    <row r="146" spans="1:99" x14ac:dyDescent="0.15">
      <c r="B146" s="24">
        <v>6.9444444444444441E-3</v>
      </c>
      <c r="C146" s="23">
        <v>0</v>
      </c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>
        <f t="shared" si="3"/>
        <v>600</v>
      </c>
      <c r="P146" s="23">
        <v>2.4710000000000001</v>
      </c>
      <c r="Q146" s="23">
        <v>2.4849999999999999</v>
      </c>
      <c r="R146" s="23">
        <v>2.4700000000000002</v>
      </c>
      <c r="S146" s="23">
        <v>2.4700000000000002</v>
      </c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  <c r="BP146" s="23"/>
      <c r="BQ146" s="23"/>
      <c r="BR146" s="23"/>
      <c r="BS146" s="23"/>
      <c r="BT146" s="23"/>
      <c r="BU146" s="23"/>
      <c r="BV146" s="23"/>
      <c r="BW146" s="23"/>
      <c r="BX146" s="23"/>
      <c r="BY146" s="23"/>
      <c r="BZ146" s="23"/>
      <c r="CA146" s="23"/>
      <c r="CB146" s="23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3"/>
      <c r="CP146" s="23"/>
      <c r="CQ146" s="23"/>
      <c r="CR146" s="23"/>
      <c r="CS146" s="23"/>
      <c r="CT146" s="23"/>
      <c r="CU146" s="23"/>
    </row>
    <row r="148" spans="1:99" ht="14" x14ac:dyDescent="0.15">
      <c r="A148" s="22" t="s">
        <v>33</v>
      </c>
      <c r="B148" s="21"/>
    </row>
    <row r="150" spans="1:99" x14ac:dyDescent="0.15">
      <c r="B150" s="20"/>
      <c r="C150" s="19">
        <v>1</v>
      </c>
      <c r="D150" s="19">
        <v>2</v>
      </c>
      <c r="E150" s="19">
        <v>3</v>
      </c>
      <c r="F150" s="19">
        <v>4</v>
      </c>
      <c r="G150" s="19">
        <v>5</v>
      </c>
      <c r="H150" s="19">
        <v>6</v>
      </c>
      <c r="I150" s="19">
        <v>7</v>
      </c>
      <c r="J150" s="19">
        <v>8</v>
      </c>
      <c r="K150" s="19">
        <v>9</v>
      </c>
      <c r="L150" s="19">
        <v>10</v>
      </c>
      <c r="M150" s="19">
        <v>11</v>
      </c>
      <c r="N150" s="19">
        <v>12</v>
      </c>
    </row>
    <row r="151" spans="1:99" ht="14" x14ac:dyDescent="0.15">
      <c r="B151" s="51" t="s">
        <v>32</v>
      </c>
      <c r="C151" s="16" t="s">
        <v>21</v>
      </c>
      <c r="D151" s="16" t="s">
        <v>21</v>
      </c>
      <c r="E151" s="16" t="s">
        <v>21</v>
      </c>
      <c r="F151" s="16" t="s">
        <v>21</v>
      </c>
      <c r="G151" s="16" t="s">
        <v>21</v>
      </c>
      <c r="H151" s="16" t="s">
        <v>21</v>
      </c>
      <c r="I151" s="16" t="s">
        <v>21</v>
      </c>
      <c r="J151" s="16" t="s">
        <v>21</v>
      </c>
      <c r="K151" s="16" t="s">
        <v>21</v>
      </c>
      <c r="L151" s="16" t="s">
        <v>21</v>
      </c>
      <c r="M151" s="16" t="s">
        <v>21</v>
      </c>
      <c r="N151" s="16" t="s">
        <v>21</v>
      </c>
      <c r="O151" s="13" t="s">
        <v>191</v>
      </c>
    </row>
    <row r="152" spans="1:99" ht="24" x14ac:dyDescent="0.15">
      <c r="B152" s="52"/>
      <c r="C152" s="15" t="s">
        <v>21</v>
      </c>
      <c r="D152" s="15" t="s">
        <v>21</v>
      </c>
      <c r="E152" s="15" t="s">
        <v>21</v>
      </c>
      <c r="F152" s="15" t="s">
        <v>21</v>
      </c>
      <c r="G152" s="15" t="s">
        <v>21</v>
      </c>
      <c r="H152" s="15" t="s">
        <v>21</v>
      </c>
      <c r="I152" s="15" t="s">
        <v>21</v>
      </c>
      <c r="J152" s="15" t="s">
        <v>21</v>
      </c>
      <c r="K152" s="15" t="s">
        <v>21</v>
      </c>
      <c r="L152" s="15" t="s">
        <v>21</v>
      </c>
      <c r="M152" s="15" t="s">
        <v>21</v>
      </c>
      <c r="N152" s="15" t="s">
        <v>21</v>
      </c>
      <c r="O152" s="13" t="s">
        <v>190</v>
      </c>
    </row>
    <row r="153" spans="1:99" ht="24" x14ac:dyDescent="0.15">
      <c r="B153" s="52"/>
      <c r="C153" s="15" t="s">
        <v>21</v>
      </c>
      <c r="D153" s="15" t="s">
        <v>21</v>
      </c>
      <c r="E153" s="15" t="s">
        <v>21</v>
      </c>
      <c r="F153" s="15" t="s">
        <v>21</v>
      </c>
      <c r="G153" s="15" t="s">
        <v>21</v>
      </c>
      <c r="H153" s="15" t="s">
        <v>21</v>
      </c>
      <c r="I153" s="15" t="s">
        <v>21</v>
      </c>
      <c r="J153" s="15" t="s">
        <v>21</v>
      </c>
      <c r="K153" s="15" t="s">
        <v>21</v>
      </c>
      <c r="L153" s="15" t="s">
        <v>21</v>
      </c>
      <c r="M153" s="15" t="s">
        <v>21</v>
      </c>
      <c r="N153" s="15" t="s">
        <v>21</v>
      </c>
      <c r="O153" s="13" t="s">
        <v>189</v>
      </c>
    </row>
    <row r="154" spans="1:99" ht="14" x14ac:dyDescent="0.15">
      <c r="B154" s="53"/>
      <c r="C154" s="14" t="s">
        <v>21</v>
      </c>
      <c r="D154" s="14" t="s">
        <v>21</v>
      </c>
      <c r="E154" s="14" t="s">
        <v>21</v>
      </c>
      <c r="F154" s="14" t="s">
        <v>21</v>
      </c>
      <c r="G154" s="14" t="s">
        <v>21</v>
      </c>
      <c r="H154" s="14" t="s">
        <v>21</v>
      </c>
      <c r="I154" s="14" t="s">
        <v>21</v>
      </c>
      <c r="J154" s="14" t="s">
        <v>21</v>
      </c>
      <c r="K154" s="14" t="s">
        <v>21</v>
      </c>
      <c r="L154" s="14" t="s">
        <v>21</v>
      </c>
      <c r="M154" s="14" t="s">
        <v>21</v>
      </c>
      <c r="N154" s="14" t="s">
        <v>21</v>
      </c>
      <c r="O154" s="13" t="s">
        <v>188</v>
      </c>
    </row>
    <row r="155" spans="1:99" ht="14" x14ac:dyDescent="0.15">
      <c r="B155" s="51" t="s">
        <v>31</v>
      </c>
      <c r="C155" s="16">
        <v>1364.4</v>
      </c>
      <c r="D155" s="16">
        <v>1374.12</v>
      </c>
      <c r="E155" s="16">
        <v>366.6</v>
      </c>
      <c r="F155" s="16">
        <v>368.04</v>
      </c>
      <c r="G155" s="16" t="s">
        <v>21</v>
      </c>
      <c r="H155" s="16" t="s">
        <v>21</v>
      </c>
      <c r="I155" s="16" t="s">
        <v>21</v>
      </c>
      <c r="J155" s="16" t="s">
        <v>21</v>
      </c>
      <c r="K155" s="16" t="s">
        <v>21</v>
      </c>
      <c r="L155" s="16" t="s">
        <v>21</v>
      </c>
      <c r="M155" s="16" t="s">
        <v>21</v>
      </c>
      <c r="N155" s="16" t="s">
        <v>21</v>
      </c>
      <c r="O155" s="13" t="s">
        <v>191</v>
      </c>
    </row>
    <row r="156" spans="1:99" ht="24" x14ac:dyDescent="0.15">
      <c r="B156" s="52"/>
      <c r="C156" s="15">
        <v>1</v>
      </c>
      <c r="D156" s="15">
        <v>1</v>
      </c>
      <c r="E156" s="15">
        <v>1</v>
      </c>
      <c r="F156" s="15">
        <v>1</v>
      </c>
      <c r="G156" s="15" t="s">
        <v>21</v>
      </c>
      <c r="H156" s="15" t="s">
        <v>21</v>
      </c>
      <c r="I156" s="15" t="s">
        <v>21</v>
      </c>
      <c r="J156" s="15" t="s">
        <v>21</v>
      </c>
      <c r="K156" s="15" t="s">
        <v>21</v>
      </c>
      <c r="L156" s="15" t="s">
        <v>21</v>
      </c>
      <c r="M156" s="15" t="s">
        <v>21</v>
      </c>
      <c r="N156" s="15" t="s">
        <v>21</v>
      </c>
      <c r="O156" s="13" t="s">
        <v>190</v>
      </c>
    </row>
    <row r="157" spans="1:99" ht="24" x14ac:dyDescent="0.15">
      <c r="B157" s="52"/>
      <c r="C157" s="18">
        <v>1.1574074074074073E-4</v>
      </c>
      <c r="D157" s="18">
        <v>1.1574074074074073E-4</v>
      </c>
      <c r="E157" s="18">
        <v>1.1574074074074073E-4</v>
      </c>
      <c r="F157" s="18">
        <v>1.1574074074074073E-4</v>
      </c>
      <c r="G157" s="15" t="s">
        <v>21</v>
      </c>
      <c r="H157" s="15" t="s">
        <v>21</v>
      </c>
      <c r="I157" s="15" t="s">
        <v>21</v>
      </c>
      <c r="J157" s="15" t="s">
        <v>21</v>
      </c>
      <c r="K157" s="15" t="s">
        <v>21</v>
      </c>
      <c r="L157" s="15" t="s">
        <v>21</v>
      </c>
      <c r="M157" s="15" t="s">
        <v>21</v>
      </c>
      <c r="N157" s="15" t="s">
        <v>21</v>
      </c>
      <c r="O157" s="13" t="s">
        <v>189</v>
      </c>
    </row>
    <row r="158" spans="1:99" ht="14" x14ac:dyDescent="0.15">
      <c r="B158" s="53"/>
      <c r="C158" s="14" t="s">
        <v>21</v>
      </c>
      <c r="D158" s="14" t="s">
        <v>21</v>
      </c>
      <c r="E158" s="17">
        <v>0</v>
      </c>
      <c r="F158" s="14" t="s">
        <v>21</v>
      </c>
      <c r="G158" s="14" t="s">
        <v>21</v>
      </c>
      <c r="H158" s="14" t="s">
        <v>21</v>
      </c>
      <c r="I158" s="14" t="s">
        <v>21</v>
      </c>
      <c r="J158" s="14" t="s">
        <v>21</v>
      </c>
      <c r="K158" s="14" t="s">
        <v>21</v>
      </c>
      <c r="L158" s="14" t="s">
        <v>21</v>
      </c>
      <c r="M158" s="14" t="s">
        <v>21</v>
      </c>
      <c r="N158" s="14" t="s">
        <v>21</v>
      </c>
      <c r="O158" s="13" t="s">
        <v>188</v>
      </c>
    </row>
    <row r="159" spans="1:99" ht="14" x14ac:dyDescent="0.15">
      <c r="B159" s="51" t="s">
        <v>30</v>
      </c>
      <c r="C159" s="16" t="s">
        <v>21</v>
      </c>
      <c r="D159" s="16" t="s">
        <v>21</v>
      </c>
      <c r="E159" s="16" t="s">
        <v>21</v>
      </c>
      <c r="F159" s="16" t="s">
        <v>21</v>
      </c>
      <c r="G159" s="16" t="s">
        <v>21</v>
      </c>
      <c r="H159" s="16" t="s">
        <v>21</v>
      </c>
      <c r="I159" s="16" t="s">
        <v>21</v>
      </c>
      <c r="J159" s="16" t="s">
        <v>21</v>
      </c>
      <c r="K159" s="16" t="s">
        <v>21</v>
      </c>
      <c r="L159" s="16" t="s">
        <v>21</v>
      </c>
      <c r="M159" s="16" t="s">
        <v>21</v>
      </c>
      <c r="N159" s="16" t="s">
        <v>21</v>
      </c>
      <c r="O159" s="13" t="s">
        <v>191</v>
      </c>
    </row>
    <row r="160" spans="1:99" ht="24" x14ac:dyDescent="0.15">
      <c r="B160" s="52"/>
      <c r="C160" s="15" t="s">
        <v>21</v>
      </c>
      <c r="D160" s="15" t="s">
        <v>21</v>
      </c>
      <c r="E160" s="15" t="s">
        <v>21</v>
      </c>
      <c r="F160" s="15" t="s">
        <v>21</v>
      </c>
      <c r="G160" s="15" t="s">
        <v>21</v>
      </c>
      <c r="H160" s="15" t="s">
        <v>21</v>
      </c>
      <c r="I160" s="15" t="s">
        <v>21</v>
      </c>
      <c r="J160" s="15" t="s">
        <v>21</v>
      </c>
      <c r="K160" s="15" t="s">
        <v>21</v>
      </c>
      <c r="L160" s="15" t="s">
        <v>21</v>
      </c>
      <c r="M160" s="15" t="s">
        <v>21</v>
      </c>
      <c r="N160" s="15" t="s">
        <v>21</v>
      </c>
      <c r="O160" s="13" t="s">
        <v>190</v>
      </c>
    </row>
    <row r="161" spans="2:15" ht="24" x14ac:dyDescent="0.15">
      <c r="B161" s="52"/>
      <c r="C161" s="15" t="s">
        <v>21</v>
      </c>
      <c r="D161" s="15" t="s">
        <v>21</v>
      </c>
      <c r="E161" s="15" t="s">
        <v>21</v>
      </c>
      <c r="F161" s="15" t="s">
        <v>21</v>
      </c>
      <c r="G161" s="15" t="s">
        <v>21</v>
      </c>
      <c r="H161" s="15" t="s">
        <v>21</v>
      </c>
      <c r="I161" s="15" t="s">
        <v>21</v>
      </c>
      <c r="J161" s="15" t="s">
        <v>21</v>
      </c>
      <c r="K161" s="15" t="s">
        <v>21</v>
      </c>
      <c r="L161" s="15" t="s">
        <v>21</v>
      </c>
      <c r="M161" s="15" t="s">
        <v>21</v>
      </c>
      <c r="N161" s="15" t="s">
        <v>21</v>
      </c>
      <c r="O161" s="13" t="s">
        <v>189</v>
      </c>
    </row>
    <row r="162" spans="2:15" ht="14" x14ac:dyDescent="0.15">
      <c r="B162" s="53"/>
      <c r="C162" s="14" t="s">
        <v>21</v>
      </c>
      <c r="D162" s="14" t="s">
        <v>21</v>
      </c>
      <c r="E162" s="14" t="s">
        <v>21</v>
      </c>
      <c r="F162" s="14" t="s">
        <v>21</v>
      </c>
      <c r="G162" s="14" t="s">
        <v>21</v>
      </c>
      <c r="H162" s="14" t="s">
        <v>21</v>
      </c>
      <c r="I162" s="14" t="s">
        <v>21</v>
      </c>
      <c r="J162" s="14" t="s">
        <v>21</v>
      </c>
      <c r="K162" s="14" t="s">
        <v>21</v>
      </c>
      <c r="L162" s="14" t="s">
        <v>21</v>
      </c>
      <c r="M162" s="14" t="s">
        <v>21</v>
      </c>
      <c r="N162" s="14" t="s">
        <v>21</v>
      </c>
      <c r="O162" s="13" t="s">
        <v>188</v>
      </c>
    </row>
    <row r="163" spans="2:15" ht="14" x14ac:dyDescent="0.15">
      <c r="B163" s="51" t="s">
        <v>29</v>
      </c>
      <c r="C163" s="16" t="s">
        <v>21</v>
      </c>
      <c r="D163" s="16" t="s">
        <v>21</v>
      </c>
      <c r="E163" s="16" t="s">
        <v>21</v>
      </c>
      <c r="F163" s="16" t="s">
        <v>21</v>
      </c>
      <c r="G163" s="16" t="s">
        <v>21</v>
      </c>
      <c r="H163" s="16" t="s">
        <v>21</v>
      </c>
      <c r="I163" s="16" t="s">
        <v>21</v>
      </c>
      <c r="J163" s="16" t="s">
        <v>21</v>
      </c>
      <c r="K163" s="16" t="s">
        <v>21</v>
      </c>
      <c r="L163" s="16" t="s">
        <v>21</v>
      </c>
      <c r="M163" s="16" t="s">
        <v>21</v>
      </c>
      <c r="N163" s="16" t="s">
        <v>21</v>
      </c>
      <c r="O163" s="13" t="s">
        <v>191</v>
      </c>
    </row>
    <row r="164" spans="2:15" ht="24" x14ac:dyDescent="0.15">
      <c r="B164" s="52"/>
      <c r="C164" s="15" t="s">
        <v>21</v>
      </c>
      <c r="D164" s="15" t="s">
        <v>21</v>
      </c>
      <c r="E164" s="15" t="s">
        <v>21</v>
      </c>
      <c r="F164" s="15" t="s">
        <v>21</v>
      </c>
      <c r="G164" s="15" t="s">
        <v>21</v>
      </c>
      <c r="H164" s="15" t="s">
        <v>21</v>
      </c>
      <c r="I164" s="15" t="s">
        <v>21</v>
      </c>
      <c r="J164" s="15" t="s">
        <v>21</v>
      </c>
      <c r="K164" s="15" t="s">
        <v>21</v>
      </c>
      <c r="L164" s="15" t="s">
        <v>21</v>
      </c>
      <c r="M164" s="15" t="s">
        <v>21</v>
      </c>
      <c r="N164" s="15" t="s">
        <v>21</v>
      </c>
      <c r="O164" s="13" t="s">
        <v>190</v>
      </c>
    </row>
    <row r="165" spans="2:15" ht="24" x14ac:dyDescent="0.15">
      <c r="B165" s="52"/>
      <c r="C165" s="15" t="s">
        <v>21</v>
      </c>
      <c r="D165" s="15" t="s">
        <v>21</v>
      </c>
      <c r="E165" s="15" t="s">
        <v>21</v>
      </c>
      <c r="F165" s="15" t="s">
        <v>21</v>
      </c>
      <c r="G165" s="15" t="s">
        <v>21</v>
      </c>
      <c r="H165" s="15" t="s">
        <v>21</v>
      </c>
      <c r="I165" s="15" t="s">
        <v>21</v>
      </c>
      <c r="J165" s="15" t="s">
        <v>21</v>
      </c>
      <c r="K165" s="15" t="s">
        <v>21</v>
      </c>
      <c r="L165" s="15" t="s">
        <v>21</v>
      </c>
      <c r="M165" s="15" t="s">
        <v>21</v>
      </c>
      <c r="N165" s="15" t="s">
        <v>21</v>
      </c>
      <c r="O165" s="13" t="s">
        <v>189</v>
      </c>
    </row>
    <row r="166" spans="2:15" ht="14" x14ac:dyDescent="0.15">
      <c r="B166" s="53"/>
      <c r="C166" s="14" t="s">
        <v>21</v>
      </c>
      <c r="D166" s="14" t="s">
        <v>21</v>
      </c>
      <c r="E166" s="14" t="s">
        <v>21</v>
      </c>
      <c r="F166" s="14" t="s">
        <v>21</v>
      </c>
      <c r="G166" s="14" t="s">
        <v>21</v>
      </c>
      <c r="H166" s="14" t="s">
        <v>21</v>
      </c>
      <c r="I166" s="14" t="s">
        <v>21</v>
      </c>
      <c r="J166" s="14" t="s">
        <v>21</v>
      </c>
      <c r="K166" s="14" t="s">
        <v>21</v>
      </c>
      <c r="L166" s="14" t="s">
        <v>21</v>
      </c>
      <c r="M166" s="14" t="s">
        <v>21</v>
      </c>
      <c r="N166" s="14" t="s">
        <v>21</v>
      </c>
      <c r="O166" s="13" t="s">
        <v>188</v>
      </c>
    </row>
    <row r="167" spans="2:15" ht="14" x14ac:dyDescent="0.15">
      <c r="B167" s="51" t="s">
        <v>28</v>
      </c>
      <c r="C167" s="16" t="s">
        <v>21</v>
      </c>
      <c r="D167" s="16" t="s">
        <v>21</v>
      </c>
      <c r="E167" s="16" t="s">
        <v>21</v>
      </c>
      <c r="F167" s="16" t="s">
        <v>21</v>
      </c>
      <c r="G167" s="16" t="s">
        <v>21</v>
      </c>
      <c r="H167" s="16" t="s">
        <v>21</v>
      </c>
      <c r="I167" s="16" t="s">
        <v>21</v>
      </c>
      <c r="J167" s="16" t="s">
        <v>21</v>
      </c>
      <c r="K167" s="16" t="s">
        <v>21</v>
      </c>
      <c r="L167" s="16" t="s">
        <v>21</v>
      </c>
      <c r="M167" s="16" t="s">
        <v>21</v>
      </c>
      <c r="N167" s="16" t="s">
        <v>21</v>
      </c>
      <c r="O167" s="13" t="s">
        <v>191</v>
      </c>
    </row>
    <row r="168" spans="2:15" ht="24" x14ac:dyDescent="0.15">
      <c r="B168" s="52"/>
      <c r="C168" s="15" t="s">
        <v>21</v>
      </c>
      <c r="D168" s="15" t="s">
        <v>21</v>
      </c>
      <c r="E168" s="15" t="s">
        <v>21</v>
      </c>
      <c r="F168" s="15" t="s">
        <v>21</v>
      </c>
      <c r="G168" s="15" t="s">
        <v>21</v>
      </c>
      <c r="H168" s="15" t="s">
        <v>21</v>
      </c>
      <c r="I168" s="15" t="s">
        <v>21</v>
      </c>
      <c r="J168" s="15" t="s">
        <v>21</v>
      </c>
      <c r="K168" s="15" t="s">
        <v>21</v>
      </c>
      <c r="L168" s="15" t="s">
        <v>21</v>
      </c>
      <c r="M168" s="15" t="s">
        <v>21</v>
      </c>
      <c r="N168" s="15" t="s">
        <v>21</v>
      </c>
      <c r="O168" s="13" t="s">
        <v>190</v>
      </c>
    </row>
    <row r="169" spans="2:15" ht="24" x14ac:dyDescent="0.15">
      <c r="B169" s="52"/>
      <c r="C169" s="15" t="s">
        <v>21</v>
      </c>
      <c r="D169" s="15" t="s">
        <v>21</v>
      </c>
      <c r="E169" s="15" t="s">
        <v>21</v>
      </c>
      <c r="F169" s="15" t="s">
        <v>21</v>
      </c>
      <c r="G169" s="15" t="s">
        <v>21</v>
      </c>
      <c r="H169" s="15" t="s">
        <v>21</v>
      </c>
      <c r="I169" s="15" t="s">
        <v>21</v>
      </c>
      <c r="J169" s="15" t="s">
        <v>21</v>
      </c>
      <c r="K169" s="15" t="s">
        <v>21</v>
      </c>
      <c r="L169" s="15" t="s">
        <v>21</v>
      </c>
      <c r="M169" s="15" t="s">
        <v>21</v>
      </c>
      <c r="N169" s="15" t="s">
        <v>21</v>
      </c>
      <c r="O169" s="13" t="s">
        <v>189</v>
      </c>
    </row>
    <row r="170" spans="2:15" ht="14" x14ac:dyDescent="0.15">
      <c r="B170" s="53"/>
      <c r="C170" s="14" t="s">
        <v>21</v>
      </c>
      <c r="D170" s="14" t="s">
        <v>21</v>
      </c>
      <c r="E170" s="14" t="s">
        <v>21</v>
      </c>
      <c r="F170" s="14" t="s">
        <v>21</v>
      </c>
      <c r="G170" s="14" t="s">
        <v>21</v>
      </c>
      <c r="H170" s="14" t="s">
        <v>21</v>
      </c>
      <c r="I170" s="14" t="s">
        <v>21</v>
      </c>
      <c r="J170" s="14" t="s">
        <v>21</v>
      </c>
      <c r="K170" s="14" t="s">
        <v>21</v>
      </c>
      <c r="L170" s="14" t="s">
        <v>21</v>
      </c>
      <c r="M170" s="14" t="s">
        <v>21</v>
      </c>
      <c r="N170" s="14" t="s">
        <v>21</v>
      </c>
      <c r="O170" s="13" t="s">
        <v>188</v>
      </c>
    </row>
    <row r="171" spans="2:15" ht="14" x14ac:dyDescent="0.15">
      <c r="B171" s="51" t="s">
        <v>27</v>
      </c>
      <c r="C171" s="16" t="s">
        <v>21</v>
      </c>
      <c r="D171" s="16" t="s">
        <v>21</v>
      </c>
      <c r="E171" s="16" t="s">
        <v>21</v>
      </c>
      <c r="F171" s="16" t="s">
        <v>21</v>
      </c>
      <c r="G171" s="16" t="s">
        <v>21</v>
      </c>
      <c r="H171" s="16" t="s">
        <v>21</v>
      </c>
      <c r="I171" s="16" t="s">
        <v>21</v>
      </c>
      <c r="J171" s="16" t="s">
        <v>21</v>
      </c>
      <c r="K171" s="16" t="s">
        <v>21</v>
      </c>
      <c r="L171" s="16" t="s">
        <v>21</v>
      </c>
      <c r="M171" s="16" t="s">
        <v>21</v>
      </c>
      <c r="N171" s="16" t="s">
        <v>21</v>
      </c>
      <c r="O171" s="13" t="s">
        <v>191</v>
      </c>
    </row>
    <row r="172" spans="2:15" ht="24" x14ac:dyDescent="0.15">
      <c r="B172" s="52"/>
      <c r="C172" s="15" t="s">
        <v>21</v>
      </c>
      <c r="D172" s="15" t="s">
        <v>21</v>
      </c>
      <c r="E172" s="15" t="s">
        <v>21</v>
      </c>
      <c r="F172" s="15" t="s">
        <v>21</v>
      </c>
      <c r="G172" s="15" t="s">
        <v>21</v>
      </c>
      <c r="H172" s="15" t="s">
        <v>21</v>
      </c>
      <c r="I172" s="15" t="s">
        <v>21</v>
      </c>
      <c r="J172" s="15" t="s">
        <v>21</v>
      </c>
      <c r="K172" s="15" t="s">
        <v>21</v>
      </c>
      <c r="L172" s="15" t="s">
        <v>21</v>
      </c>
      <c r="M172" s="15" t="s">
        <v>21</v>
      </c>
      <c r="N172" s="15" t="s">
        <v>21</v>
      </c>
      <c r="O172" s="13" t="s">
        <v>190</v>
      </c>
    </row>
    <row r="173" spans="2:15" ht="24" x14ac:dyDescent="0.15">
      <c r="B173" s="52"/>
      <c r="C173" s="15" t="s">
        <v>21</v>
      </c>
      <c r="D173" s="15" t="s">
        <v>21</v>
      </c>
      <c r="E173" s="15" t="s">
        <v>21</v>
      </c>
      <c r="F173" s="15" t="s">
        <v>21</v>
      </c>
      <c r="G173" s="15" t="s">
        <v>21</v>
      </c>
      <c r="H173" s="15" t="s">
        <v>21</v>
      </c>
      <c r="I173" s="15" t="s">
        <v>21</v>
      </c>
      <c r="J173" s="15" t="s">
        <v>21</v>
      </c>
      <c r="K173" s="15" t="s">
        <v>21</v>
      </c>
      <c r="L173" s="15" t="s">
        <v>21</v>
      </c>
      <c r="M173" s="15" t="s">
        <v>21</v>
      </c>
      <c r="N173" s="15" t="s">
        <v>21</v>
      </c>
      <c r="O173" s="13" t="s">
        <v>189</v>
      </c>
    </row>
    <row r="174" spans="2:15" ht="14" x14ac:dyDescent="0.15">
      <c r="B174" s="53"/>
      <c r="C174" s="14" t="s">
        <v>21</v>
      </c>
      <c r="D174" s="14" t="s">
        <v>21</v>
      </c>
      <c r="E174" s="14" t="s">
        <v>21</v>
      </c>
      <c r="F174" s="14" t="s">
        <v>21</v>
      </c>
      <c r="G174" s="14" t="s">
        <v>21</v>
      </c>
      <c r="H174" s="14" t="s">
        <v>21</v>
      </c>
      <c r="I174" s="14" t="s">
        <v>21</v>
      </c>
      <c r="J174" s="14" t="s">
        <v>21</v>
      </c>
      <c r="K174" s="14" t="s">
        <v>21</v>
      </c>
      <c r="L174" s="14" t="s">
        <v>21</v>
      </c>
      <c r="M174" s="14" t="s">
        <v>21</v>
      </c>
      <c r="N174" s="14" t="s">
        <v>21</v>
      </c>
      <c r="O174" s="13" t="s">
        <v>188</v>
      </c>
    </row>
    <row r="175" spans="2:15" ht="14" x14ac:dyDescent="0.15">
      <c r="B175" s="51" t="s">
        <v>26</v>
      </c>
      <c r="C175" s="16" t="s">
        <v>21</v>
      </c>
      <c r="D175" s="16" t="s">
        <v>21</v>
      </c>
      <c r="E175" s="16" t="s">
        <v>21</v>
      </c>
      <c r="F175" s="16" t="s">
        <v>21</v>
      </c>
      <c r="G175" s="16" t="s">
        <v>21</v>
      </c>
      <c r="H175" s="16" t="s">
        <v>21</v>
      </c>
      <c r="I175" s="16" t="s">
        <v>21</v>
      </c>
      <c r="J175" s="16" t="s">
        <v>21</v>
      </c>
      <c r="K175" s="16" t="s">
        <v>21</v>
      </c>
      <c r="L175" s="16" t="s">
        <v>21</v>
      </c>
      <c r="M175" s="16" t="s">
        <v>21</v>
      </c>
      <c r="N175" s="16" t="s">
        <v>21</v>
      </c>
      <c r="O175" s="13" t="s">
        <v>191</v>
      </c>
    </row>
    <row r="176" spans="2:15" ht="24" x14ac:dyDescent="0.15">
      <c r="B176" s="52"/>
      <c r="C176" s="15" t="s">
        <v>21</v>
      </c>
      <c r="D176" s="15" t="s">
        <v>21</v>
      </c>
      <c r="E176" s="15" t="s">
        <v>21</v>
      </c>
      <c r="F176" s="15" t="s">
        <v>21</v>
      </c>
      <c r="G176" s="15" t="s">
        <v>21</v>
      </c>
      <c r="H176" s="15" t="s">
        <v>21</v>
      </c>
      <c r="I176" s="15" t="s">
        <v>21</v>
      </c>
      <c r="J176" s="15" t="s">
        <v>21</v>
      </c>
      <c r="K176" s="15" t="s">
        <v>21</v>
      </c>
      <c r="L176" s="15" t="s">
        <v>21</v>
      </c>
      <c r="M176" s="15" t="s">
        <v>21</v>
      </c>
      <c r="N176" s="15" t="s">
        <v>21</v>
      </c>
      <c r="O176" s="13" t="s">
        <v>190</v>
      </c>
    </row>
    <row r="177" spans="2:15" ht="24" x14ac:dyDescent="0.15">
      <c r="B177" s="52"/>
      <c r="C177" s="15" t="s">
        <v>21</v>
      </c>
      <c r="D177" s="15" t="s">
        <v>21</v>
      </c>
      <c r="E177" s="15" t="s">
        <v>21</v>
      </c>
      <c r="F177" s="15" t="s">
        <v>21</v>
      </c>
      <c r="G177" s="15" t="s">
        <v>21</v>
      </c>
      <c r="H177" s="15" t="s">
        <v>21</v>
      </c>
      <c r="I177" s="15" t="s">
        <v>21</v>
      </c>
      <c r="J177" s="15" t="s">
        <v>21</v>
      </c>
      <c r="K177" s="15" t="s">
        <v>21</v>
      </c>
      <c r="L177" s="15" t="s">
        <v>21</v>
      </c>
      <c r="M177" s="15" t="s">
        <v>21</v>
      </c>
      <c r="N177" s="15" t="s">
        <v>21</v>
      </c>
      <c r="O177" s="13" t="s">
        <v>189</v>
      </c>
    </row>
    <row r="178" spans="2:15" ht="14" x14ac:dyDescent="0.15">
      <c r="B178" s="53"/>
      <c r="C178" s="14" t="s">
        <v>21</v>
      </c>
      <c r="D178" s="14" t="s">
        <v>21</v>
      </c>
      <c r="E178" s="14" t="s">
        <v>21</v>
      </c>
      <c r="F178" s="14" t="s">
        <v>21</v>
      </c>
      <c r="G178" s="14" t="s">
        <v>21</v>
      </c>
      <c r="H178" s="14" t="s">
        <v>21</v>
      </c>
      <c r="I178" s="14" t="s">
        <v>21</v>
      </c>
      <c r="J178" s="14" t="s">
        <v>21</v>
      </c>
      <c r="K178" s="14" t="s">
        <v>21</v>
      </c>
      <c r="L178" s="14" t="s">
        <v>21</v>
      </c>
      <c r="M178" s="14" t="s">
        <v>21</v>
      </c>
      <c r="N178" s="14" t="s">
        <v>21</v>
      </c>
      <c r="O178" s="13" t="s">
        <v>188</v>
      </c>
    </row>
    <row r="179" spans="2:15" ht="14" x14ac:dyDescent="0.15">
      <c r="B179" s="51" t="s">
        <v>25</v>
      </c>
      <c r="C179" s="16" t="s">
        <v>21</v>
      </c>
      <c r="D179" s="16" t="s">
        <v>21</v>
      </c>
      <c r="E179" s="16" t="s">
        <v>21</v>
      </c>
      <c r="F179" s="16" t="s">
        <v>21</v>
      </c>
      <c r="G179" s="16" t="s">
        <v>21</v>
      </c>
      <c r="H179" s="16" t="s">
        <v>21</v>
      </c>
      <c r="I179" s="16" t="s">
        <v>21</v>
      </c>
      <c r="J179" s="16" t="s">
        <v>21</v>
      </c>
      <c r="K179" s="16" t="s">
        <v>21</v>
      </c>
      <c r="L179" s="16" t="s">
        <v>21</v>
      </c>
      <c r="M179" s="16" t="s">
        <v>21</v>
      </c>
      <c r="N179" s="16" t="s">
        <v>21</v>
      </c>
      <c r="O179" s="13" t="s">
        <v>191</v>
      </c>
    </row>
    <row r="180" spans="2:15" ht="24" x14ac:dyDescent="0.15">
      <c r="B180" s="52"/>
      <c r="C180" s="15" t="s">
        <v>21</v>
      </c>
      <c r="D180" s="15" t="s">
        <v>21</v>
      </c>
      <c r="E180" s="15" t="s">
        <v>21</v>
      </c>
      <c r="F180" s="15" t="s">
        <v>21</v>
      </c>
      <c r="G180" s="15" t="s">
        <v>21</v>
      </c>
      <c r="H180" s="15" t="s">
        <v>21</v>
      </c>
      <c r="I180" s="15" t="s">
        <v>21</v>
      </c>
      <c r="J180" s="15" t="s">
        <v>21</v>
      </c>
      <c r="K180" s="15" t="s">
        <v>21</v>
      </c>
      <c r="L180" s="15" t="s">
        <v>21</v>
      </c>
      <c r="M180" s="15" t="s">
        <v>21</v>
      </c>
      <c r="N180" s="15" t="s">
        <v>21</v>
      </c>
      <c r="O180" s="13" t="s">
        <v>190</v>
      </c>
    </row>
    <row r="181" spans="2:15" ht="24" x14ac:dyDescent="0.15">
      <c r="B181" s="52"/>
      <c r="C181" s="15" t="s">
        <v>21</v>
      </c>
      <c r="D181" s="15" t="s">
        <v>21</v>
      </c>
      <c r="E181" s="15" t="s">
        <v>21</v>
      </c>
      <c r="F181" s="15" t="s">
        <v>21</v>
      </c>
      <c r="G181" s="15" t="s">
        <v>21</v>
      </c>
      <c r="H181" s="15" t="s">
        <v>21</v>
      </c>
      <c r="I181" s="15" t="s">
        <v>21</v>
      </c>
      <c r="J181" s="15" t="s">
        <v>21</v>
      </c>
      <c r="K181" s="15" t="s">
        <v>21</v>
      </c>
      <c r="L181" s="15" t="s">
        <v>21</v>
      </c>
      <c r="M181" s="15" t="s">
        <v>21</v>
      </c>
      <c r="N181" s="15" t="s">
        <v>21</v>
      </c>
      <c r="O181" s="13" t="s">
        <v>189</v>
      </c>
    </row>
    <row r="182" spans="2:15" ht="14" x14ac:dyDescent="0.15">
      <c r="B182" s="53"/>
      <c r="C182" s="14" t="s">
        <v>21</v>
      </c>
      <c r="D182" s="14" t="s">
        <v>21</v>
      </c>
      <c r="E182" s="14" t="s">
        <v>21</v>
      </c>
      <c r="F182" s="14" t="s">
        <v>21</v>
      </c>
      <c r="G182" s="14" t="s">
        <v>21</v>
      </c>
      <c r="H182" s="14" t="s">
        <v>21</v>
      </c>
      <c r="I182" s="14" t="s">
        <v>21</v>
      </c>
      <c r="J182" s="14" t="s">
        <v>21</v>
      </c>
      <c r="K182" s="14" t="s">
        <v>21</v>
      </c>
      <c r="L182" s="14" t="s">
        <v>21</v>
      </c>
      <c r="M182" s="14" t="s">
        <v>21</v>
      </c>
      <c r="N182" s="14" t="s">
        <v>21</v>
      </c>
      <c r="O182" s="13" t="s">
        <v>188</v>
      </c>
    </row>
  </sheetData>
  <mergeCells count="10">
    <mergeCell ref="P25:Q25"/>
    <mergeCell ref="R25:S25"/>
    <mergeCell ref="B175:B178"/>
    <mergeCell ref="B179:B182"/>
    <mergeCell ref="B151:B154"/>
    <mergeCell ref="B155:B158"/>
    <mergeCell ref="B159:B162"/>
    <mergeCell ref="B163:B166"/>
    <mergeCell ref="B167:B170"/>
    <mergeCell ref="B171:B174"/>
  </mergeCells>
  <pageMargins left="0.78740157499999996" right="0.78740157499999996" top="0.984251969" bottom="0.984251969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VCPO untreated + P1 raw</vt:lpstr>
      <vt:lpstr>VCPO P2 +P3 raw</vt:lpstr>
      <vt:lpstr>VCPO</vt:lpstr>
      <vt:lpstr>VCPO Bradford</vt:lpstr>
      <vt:lpstr>GapA untreated + P1 raw</vt:lpstr>
      <vt:lpstr>GapA P2 + P3 raw</vt:lpstr>
      <vt:lpstr>GapA.</vt:lpstr>
      <vt:lpstr>GapA Bradford</vt:lpstr>
      <vt:lpstr>LacZ untreated + P1 raw</vt:lpstr>
      <vt:lpstr>LacZ P2 + P3 raw</vt:lpstr>
      <vt:lpstr>LacZ.</vt:lpstr>
      <vt:lpstr>LacZ Bradford</vt:lpstr>
      <vt:lpstr>LdhA untreated + P1 raw</vt:lpstr>
      <vt:lpstr>LdhA P2 + P3 raw</vt:lpstr>
      <vt:lpstr>Ldha.</vt:lpstr>
      <vt:lpstr>LdhA Bradford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2020-11-18T11:16:53Z</dcterms:created>
  <dcterms:modified xsi:type="dcterms:W3CDTF">2023-08-07T06:28:37Z</dcterms:modified>
</cp:coreProperties>
</file>