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KIT Joint Paper/Excel tables/"/>
    </mc:Choice>
  </mc:AlternateContent>
  <xr:revisionPtr revIDLastSave="0" documentId="8_{5D9F80FC-2120-904F-B466-19AD7CB6B792}" xr6:coauthVersionLast="47" xr6:coauthVersionMax="47" xr10:uidLastSave="{00000000-0000-0000-0000-000000000000}"/>
  <bookViews>
    <workbookView xWindow="3120" yWindow="2260" windowWidth="27640" windowHeight="16860" activeTab="1" xr2:uid="{E8D29475-3451-CB4F-A37F-81E18BF6AAF4}"/>
  </bookViews>
  <sheets>
    <sheet name="GC data" sheetId="1" r:id="rId1"/>
    <sheet name="Cal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2" l="1"/>
  <c r="O10" i="2"/>
  <c r="M10" i="2"/>
  <c r="N10" i="2"/>
  <c r="L10" i="2"/>
  <c r="L6" i="2"/>
  <c r="P11" i="2"/>
  <c r="O11" i="2"/>
  <c r="M11" i="2"/>
  <c r="N11" i="2"/>
  <c r="L11" i="2"/>
  <c r="I11" i="2"/>
  <c r="I10" i="2"/>
  <c r="D7" i="2" l="1"/>
  <c r="E7" i="2" s="1"/>
  <c r="F7" i="2" s="1"/>
  <c r="E11" i="2" s="1"/>
  <c r="D6" i="2"/>
  <c r="E6" i="2" s="1"/>
  <c r="F6" i="2" s="1"/>
  <c r="E10" i="2" s="1"/>
  <c r="D5" i="2"/>
  <c r="E5" i="2" s="1"/>
  <c r="F5" i="2" s="1"/>
  <c r="D11" i="2" s="1"/>
  <c r="D4" i="2"/>
  <c r="E4" i="2" s="1"/>
  <c r="F4" i="2" s="1"/>
  <c r="D10" i="2" s="1"/>
  <c r="D3" i="2"/>
  <c r="E3" i="2" s="1"/>
  <c r="F3" i="2" s="1"/>
  <c r="C11" i="2" s="1"/>
  <c r="D2" i="2"/>
  <c r="E2" i="2" s="1"/>
  <c r="F2" i="2" s="1"/>
  <c r="C10" i="2" s="1"/>
  <c r="C7" i="2"/>
  <c r="C6" i="2"/>
  <c r="C5" i="2"/>
  <c r="C4" i="2"/>
  <c r="C3" i="2"/>
  <c r="C2" i="2"/>
  <c r="G10" i="2" l="1"/>
  <c r="J10" i="2" s="1"/>
  <c r="F10" i="2"/>
  <c r="G11" i="2"/>
  <c r="J11" i="2" s="1"/>
  <c r="F11" i="2"/>
</calcChain>
</file>

<file path=xl/sharedStrings.xml><?xml version="1.0" encoding="utf-8"?>
<sst xmlns="http://schemas.openxmlformats.org/spreadsheetml/2006/main" count="198" uniqueCount="49">
  <si>
    <t>Peak#</t>
  </si>
  <si>
    <t>R.Time</t>
  </si>
  <si>
    <t>I.Time</t>
  </si>
  <si>
    <t>F.Time</t>
  </si>
  <si>
    <t>Area</t>
  </si>
  <si>
    <t>Height</t>
  </si>
  <si>
    <t>A/H</t>
  </si>
  <si>
    <t>Conc.</t>
  </si>
  <si>
    <t>Mark</t>
  </si>
  <si>
    <t>ID#</t>
  </si>
  <si>
    <t>Name</t>
  </si>
  <si>
    <t>k'</t>
  </si>
  <si>
    <t>Plate #</t>
  </si>
  <si>
    <t>Plate Ht.</t>
  </si>
  <si>
    <t>Tailing</t>
  </si>
  <si>
    <t>Resolution</t>
  </si>
  <si>
    <t>Sep.Factor</t>
  </si>
  <si>
    <t>Area Ratio</t>
  </si>
  <si>
    <t>Height Ratio</t>
  </si>
  <si>
    <t>Conc. %</t>
  </si>
  <si>
    <t>Norm Conc.</t>
  </si>
  <si>
    <t xml:space="preserve">SV </t>
  </si>
  <si>
    <t xml:space="preserve">T  </t>
  </si>
  <si>
    <t xml:space="preserve">   </t>
  </si>
  <si>
    <t>Octanol</t>
  </si>
  <si>
    <t>r-Phol</t>
  </si>
  <si>
    <t>R1 vI</t>
  </si>
  <si>
    <t>R1 nI</t>
  </si>
  <si>
    <t xml:space="preserve"> V </t>
  </si>
  <si>
    <t>R2 vI</t>
  </si>
  <si>
    <t>R2 nI</t>
  </si>
  <si>
    <t>R3 vI</t>
  </si>
  <si>
    <t>R3 nI</t>
  </si>
  <si>
    <t>ak#</t>
  </si>
  <si>
    <t>R1</t>
  </si>
  <si>
    <t>R2</t>
  </si>
  <si>
    <t>R3</t>
  </si>
  <si>
    <t>R-PhOl</t>
  </si>
  <si>
    <t>Normalized</t>
  </si>
  <si>
    <t>c R-PhOl</t>
  </si>
  <si>
    <t>STABWN</t>
  </si>
  <si>
    <t>µmol</t>
  </si>
  <si>
    <t>pre incubation</t>
  </si>
  <si>
    <t>after incubation</t>
  </si>
  <si>
    <t>100 nM UPO in 1 ml</t>
  </si>
  <si>
    <t>0.1 nmol</t>
  </si>
  <si>
    <t>TON</t>
  </si>
  <si>
    <t>after reaction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</si>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</sst>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Calc!$G$10:$G$11</c:f>
                <c:numCache>
                  <c:formatCode>General</c:formatCode>
                  <c:ptCount val="2"/>
                  <c:pt idx="0">
                    <c:v>5.7041134002213133E-2</c:v>
                  </c:pt>
                  <c:pt idx="1">
                    <c:v>0.17001701216060766</c:v>
                  </c:pt>
                </c:numCache>
              </c:numRef>
            </c:plus>
            <c:minus>
              <c:numRef>
                <c:f>Calc!$G$10:$G$11</c:f>
                <c:numCache>
                  <c:formatCode>General</c:formatCode>
                  <c:ptCount val="2"/>
                  <c:pt idx="0">
                    <c:v>5.7041134002213133E-2</c:v>
                  </c:pt>
                  <c:pt idx="1">
                    <c:v>0.17001701216060766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Calc!$B$10:$B$11</c:f>
              <c:strCache>
                <c:ptCount val="2"/>
                <c:pt idx="0">
                  <c:v>pre incubation</c:v>
                </c:pt>
                <c:pt idx="1">
                  <c:v>after incubation</c:v>
                </c:pt>
              </c:strCache>
            </c:strRef>
          </c:cat>
          <c:val>
            <c:numRef>
              <c:f>Calc!$F$10:$F$11</c:f>
              <c:numCache>
                <c:formatCode>General</c:formatCode>
                <c:ptCount val="2"/>
                <c:pt idx="0">
                  <c:v>0.72285004787694085</c:v>
                </c:pt>
                <c:pt idx="1">
                  <c:v>1.1082509828479565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C6-7146-9C52-9C7E3F62A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3331600"/>
        <c:axId val="1258234192"/>
      </c:barChart>
      <c:catAx>
        <c:axId val="127333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8234192"/>
        <c:crosses val="autoZero"/>
        <c:auto val="1"/>
        <c:lblAlgn val="ctr"/>
        <c:lblOffset val="100"/>
        <c:noMultiLvlLbl val="0"/>
      </c:catAx>
      <c:valAx>
        <c:axId val="1258234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(</a:t>
                </a:r>
                <a:r>
                  <a:rPr lang="de-DE" b="1" i="1">
                    <a:solidFill>
                      <a:schemeClr val="tx1"/>
                    </a:solidFill>
                  </a:rPr>
                  <a:t>R</a:t>
                </a:r>
                <a:r>
                  <a:rPr lang="de-DE" b="1">
                    <a:solidFill>
                      <a:schemeClr val="tx1"/>
                    </a:solidFill>
                  </a:rPr>
                  <a:t>)-PhOl</a:t>
                </a:r>
                <a:r>
                  <a:rPr lang="de-DE" b="1" baseline="0">
                    <a:solidFill>
                      <a:schemeClr val="tx1"/>
                    </a:solidFill>
                  </a:rPr>
                  <a:t> [mM]</a:t>
                </a:r>
                <a:endParaRPr lang="de-DE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333160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Calc!$J$10:$J$11</c:f>
                <c:numCache>
                  <c:formatCode>General</c:formatCode>
                  <c:ptCount val="2"/>
                  <c:pt idx="0">
                    <c:v>0.34224680401327878</c:v>
                  </c:pt>
                  <c:pt idx="1">
                    <c:v>1.0201020729636459</c:v>
                  </c:pt>
                </c:numCache>
              </c:numRef>
            </c:plus>
            <c:minus>
              <c:numRef>
                <c:f>Calc!$J$10:$J$11</c:f>
                <c:numCache>
                  <c:formatCode>General</c:formatCode>
                  <c:ptCount val="2"/>
                  <c:pt idx="0">
                    <c:v>0.34224680401327878</c:v>
                  </c:pt>
                  <c:pt idx="1">
                    <c:v>1.0201020729636459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Calc!$B$10:$B$11</c:f>
              <c:strCache>
                <c:ptCount val="2"/>
                <c:pt idx="0">
                  <c:v>pre incubation</c:v>
                </c:pt>
                <c:pt idx="1">
                  <c:v>after incubation</c:v>
                </c:pt>
              </c:strCache>
            </c:strRef>
          </c:cat>
          <c:val>
            <c:numRef>
              <c:f>Calc!$I$10:$I$11</c:f>
              <c:numCache>
                <c:formatCode>General</c:formatCode>
                <c:ptCount val="2"/>
                <c:pt idx="0">
                  <c:v>4.3371002872616451</c:v>
                </c:pt>
                <c:pt idx="1">
                  <c:v>6.6495058970877388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D4-A947-B13A-3B924D7DC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3331600"/>
        <c:axId val="1258234192"/>
      </c:barChart>
      <c:catAx>
        <c:axId val="127333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58234192"/>
        <c:crosses val="autoZero"/>
        <c:auto val="1"/>
        <c:lblAlgn val="ctr"/>
        <c:lblOffset val="100"/>
        <c:noMultiLvlLbl val="0"/>
      </c:catAx>
      <c:valAx>
        <c:axId val="1258234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(</a:t>
                </a:r>
                <a:r>
                  <a:rPr lang="de-DE" b="1" i="1">
                    <a:solidFill>
                      <a:schemeClr val="tx1"/>
                    </a:solidFill>
                  </a:rPr>
                  <a:t>R</a:t>
                </a:r>
                <a:r>
                  <a:rPr lang="de-DE" b="1">
                    <a:solidFill>
                      <a:schemeClr val="tx1"/>
                    </a:solidFill>
                  </a:rPr>
                  <a:t>)-PhOl</a:t>
                </a:r>
                <a:r>
                  <a:rPr lang="de-DE" b="1" baseline="0">
                    <a:solidFill>
                      <a:schemeClr val="tx1"/>
                    </a:solidFill>
                  </a:rPr>
                  <a:t> [µmol]</a:t>
                </a:r>
                <a:endParaRPr lang="de-DE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333160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819150</xdr:colOff>
      <xdr:row>12</xdr:row>
      <xdr:rowOff>19050</xdr:rowOff>
    </xdr:from>
    <xdr:to>
      <xdr:col>6</xdr:col>
      <xdr:colOff>438150</xdr:colOff>
      <xdr:row>25</xdr:row>
      <xdr:rowOff>120650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2FD214E-E29C-3A40-BB53-9207291D68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25400</xdr:colOff>
      <xdr:row>12</xdr:row>
      <xdr:rowOff>12700</xdr:rowOff>
    </xdr:from>
    <xdr:to>
      <xdr:col>12</xdr:col>
      <xdr:colOff>469900</xdr:colOff>
      <xdr:row>25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93ED049-D811-5743-BA59-D884570CD7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0C9EA-0922-E848-B887-6A7C4AFB9619}">
  <dimension ref="A1:U46"/>
  <sheetViews>
    <sheetView topLeftCell="A28" workbookViewId="0">
      <selection activeCell="E39" sqref="E39"/>
    </sheetView>
  </sheetViews>
  <sheetFormatPr baseColWidth="10" defaultRowHeight="16" x14ac:dyDescent="0.2"/>
  <sheetData>
    <row r="1" spans="1:21" x14ac:dyDescent="0.2">
      <c r="A1" t="s">
        <v>26</v>
      </c>
    </row>
    <row r="2" spans="1:21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">
      <c r="A3">
        <v>1</v>
      </c>
      <c r="B3">
        <v>1.194</v>
      </c>
      <c r="C3">
        <v>1.1399999999999999</v>
      </c>
      <c r="D3">
        <v>2.2549999999999999</v>
      </c>
      <c r="E3">
        <v>342494080</v>
      </c>
      <c r="F3">
        <v>91984882</v>
      </c>
      <c r="G3">
        <v>3.7229999999999999</v>
      </c>
      <c r="H3">
        <v>0</v>
      </c>
      <c r="I3" t="s">
        <v>21</v>
      </c>
      <c r="L3">
        <v>0</v>
      </c>
      <c r="M3">
        <v>2301</v>
      </c>
      <c r="N3">
        <v>65.179000000000002</v>
      </c>
      <c r="O3">
        <v>2.0840000000000001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2">
      <c r="A4">
        <v>2</v>
      </c>
      <c r="B4">
        <v>1.889</v>
      </c>
      <c r="C4">
        <v>1.845</v>
      </c>
      <c r="D4">
        <v>2.0099999999999998</v>
      </c>
      <c r="E4">
        <v>42211</v>
      </c>
      <c r="F4">
        <v>16549</v>
      </c>
      <c r="G4">
        <v>2.5510000000000002</v>
      </c>
      <c r="H4">
        <v>0</v>
      </c>
      <c r="I4" t="s">
        <v>22</v>
      </c>
      <c r="L4">
        <v>0.58199999999999996</v>
      </c>
      <c r="M4">
        <v>12557</v>
      </c>
      <c r="N4">
        <v>11.946</v>
      </c>
      <c r="O4">
        <v>1.373</v>
      </c>
      <c r="P4">
        <v>8.3249999999999993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">
      <c r="A5">
        <v>3</v>
      </c>
      <c r="B5">
        <v>5.7610000000000001</v>
      </c>
      <c r="C5">
        <v>5.62</v>
      </c>
      <c r="D5">
        <v>6.6550000000000002</v>
      </c>
      <c r="E5">
        <v>299372</v>
      </c>
      <c r="F5">
        <v>36533</v>
      </c>
      <c r="G5">
        <v>8.1940000000000008</v>
      </c>
      <c r="H5">
        <v>0</v>
      </c>
      <c r="I5" t="s">
        <v>23</v>
      </c>
      <c r="J5">
        <v>1</v>
      </c>
      <c r="K5" t="s">
        <v>24</v>
      </c>
      <c r="L5">
        <v>3.8260000000000001</v>
      </c>
      <c r="M5">
        <v>14855</v>
      </c>
      <c r="N5">
        <v>10.098000000000001</v>
      </c>
      <c r="O5">
        <v>2.0859999999999999</v>
      </c>
      <c r="P5">
        <v>30.195</v>
      </c>
      <c r="Q5">
        <v>6.5720000000000001</v>
      </c>
      <c r="R5">
        <v>1</v>
      </c>
      <c r="S5">
        <v>1</v>
      </c>
      <c r="T5">
        <v>0</v>
      </c>
      <c r="U5">
        <v>0</v>
      </c>
    </row>
    <row r="6" spans="1:21" x14ac:dyDescent="0.2">
      <c r="A6">
        <v>4</v>
      </c>
      <c r="B6">
        <v>9.9659999999999993</v>
      </c>
      <c r="C6">
        <v>9.7899999999999991</v>
      </c>
      <c r="D6">
        <v>10.4</v>
      </c>
      <c r="E6">
        <v>63514</v>
      </c>
      <c r="F6">
        <v>6124</v>
      </c>
      <c r="G6">
        <v>10.371</v>
      </c>
      <c r="H6">
        <v>0.60199999999999998</v>
      </c>
      <c r="I6" t="s">
        <v>23</v>
      </c>
      <c r="J6">
        <v>2</v>
      </c>
      <c r="K6" t="s">
        <v>25</v>
      </c>
      <c r="L6">
        <v>7.3479999999999999</v>
      </c>
      <c r="M6">
        <v>24450</v>
      </c>
      <c r="N6">
        <v>6.1349999999999998</v>
      </c>
      <c r="O6">
        <v>1.73</v>
      </c>
      <c r="P6">
        <v>18.940000000000001</v>
      </c>
      <c r="Q6">
        <v>1.921</v>
      </c>
      <c r="R6">
        <v>0.21215700000000001</v>
      </c>
      <c r="S6">
        <v>0.16764000000000001</v>
      </c>
      <c r="T6">
        <v>100</v>
      </c>
      <c r="U6">
        <v>100</v>
      </c>
    </row>
    <row r="8" spans="1:21" x14ac:dyDescent="0.2">
      <c r="A8" t="s">
        <v>27</v>
      </c>
    </row>
    <row r="9" spans="1:21" x14ac:dyDescent="0.2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t="s">
        <v>13</v>
      </c>
      <c r="O9" t="s">
        <v>14</v>
      </c>
      <c r="P9" t="s">
        <v>15</v>
      </c>
      <c r="Q9" t="s">
        <v>16</v>
      </c>
      <c r="R9" t="s">
        <v>17</v>
      </c>
      <c r="S9" t="s">
        <v>18</v>
      </c>
      <c r="T9" t="s">
        <v>19</v>
      </c>
      <c r="U9" t="s">
        <v>20</v>
      </c>
    </row>
    <row r="10" spans="1:21" x14ac:dyDescent="0.2">
      <c r="A10">
        <v>1</v>
      </c>
      <c r="B10">
        <v>1.1950000000000001</v>
      </c>
      <c r="C10">
        <v>1.1399999999999999</v>
      </c>
      <c r="D10">
        <v>2.165</v>
      </c>
      <c r="E10">
        <v>341014690</v>
      </c>
      <c r="F10">
        <v>91722451</v>
      </c>
      <c r="G10">
        <v>3.718</v>
      </c>
      <c r="H10">
        <v>0</v>
      </c>
      <c r="I10" t="s">
        <v>21</v>
      </c>
      <c r="L10">
        <v>0</v>
      </c>
      <c r="M10">
        <v>2309</v>
      </c>
      <c r="N10">
        <v>64.959000000000003</v>
      </c>
      <c r="O10">
        <v>2.0880000000000001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2">
      <c r="A11">
        <v>2</v>
      </c>
      <c r="B11">
        <v>1.889</v>
      </c>
      <c r="C11">
        <v>1.85</v>
      </c>
      <c r="D11">
        <v>1.99</v>
      </c>
      <c r="E11">
        <v>12636</v>
      </c>
      <c r="F11">
        <v>5000</v>
      </c>
      <c r="G11">
        <v>2.5270000000000001</v>
      </c>
      <c r="H11">
        <v>0</v>
      </c>
      <c r="I11" t="s">
        <v>22</v>
      </c>
      <c r="L11">
        <v>0.58199999999999996</v>
      </c>
      <c r="M11">
        <v>12530</v>
      </c>
      <c r="N11">
        <v>11.972</v>
      </c>
      <c r="O11">
        <v>1.3360000000000001</v>
      </c>
      <c r="P11">
        <v>8.3239999999999998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2">
      <c r="A12">
        <v>3</v>
      </c>
      <c r="B12">
        <v>5.1050000000000004</v>
      </c>
      <c r="C12">
        <v>5.0149999999999997</v>
      </c>
      <c r="D12">
        <v>5.31</v>
      </c>
      <c r="E12">
        <v>2964</v>
      </c>
      <c r="F12">
        <v>500</v>
      </c>
      <c r="G12">
        <v>5.9249999999999998</v>
      </c>
      <c r="H12">
        <v>0</v>
      </c>
      <c r="I12" t="s">
        <v>28</v>
      </c>
      <c r="L12">
        <v>3.274</v>
      </c>
      <c r="M12">
        <v>18715</v>
      </c>
      <c r="N12">
        <v>8.0150000000000006</v>
      </c>
      <c r="O12">
        <v>0</v>
      </c>
      <c r="P12">
        <v>29.667000000000002</v>
      </c>
      <c r="Q12">
        <v>5.6280000000000001</v>
      </c>
      <c r="R12">
        <v>0</v>
      </c>
      <c r="S12">
        <v>0</v>
      </c>
      <c r="T12">
        <v>0</v>
      </c>
      <c r="U12">
        <v>0</v>
      </c>
    </row>
    <row r="13" spans="1:21" x14ac:dyDescent="0.2">
      <c r="A13">
        <v>4</v>
      </c>
      <c r="B13">
        <v>5.7619999999999996</v>
      </c>
      <c r="C13">
        <v>5.62</v>
      </c>
      <c r="D13">
        <v>6.4749999999999996</v>
      </c>
      <c r="E13">
        <v>291275</v>
      </c>
      <c r="F13">
        <v>35654</v>
      </c>
      <c r="G13">
        <v>8.1690000000000005</v>
      </c>
      <c r="H13">
        <v>0</v>
      </c>
      <c r="I13" t="s">
        <v>23</v>
      </c>
      <c r="J13">
        <v>1</v>
      </c>
      <c r="K13" t="s">
        <v>24</v>
      </c>
      <c r="L13">
        <v>3.8239999999999998</v>
      </c>
      <c r="M13">
        <v>13638</v>
      </c>
      <c r="N13">
        <v>10.999000000000001</v>
      </c>
      <c r="O13">
        <v>1.98</v>
      </c>
      <c r="P13">
        <v>3.7919999999999998</v>
      </c>
      <c r="Q13">
        <v>1.1679999999999999</v>
      </c>
      <c r="R13">
        <v>1</v>
      </c>
      <c r="S13">
        <v>1</v>
      </c>
      <c r="T13">
        <v>0</v>
      </c>
      <c r="U13">
        <v>0</v>
      </c>
    </row>
    <row r="14" spans="1:21" x14ac:dyDescent="0.2">
      <c r="A14">
        <v>5</v>
      </c>
      <c r="B14">
        <v>9.9570000000000007</v>
      </c>
      <c r="C14">
        <v>9.7850000000000001</v>
      </c>
      <c r="D14">
        <v>10.43</v>
      </c>
      <c r="E14">
        <v>102787</v>
      </c>
      <c r="F14">
        <v>9773</v>
      </c>
      <c r="G14">
        <v>10.516999999999999</v>
      </c>
      <c r="H14">
        <v>1.0009999999999999</v>
      </c>
      <c r="I14" t="s">
        <v>23</v>
      </c>
      <c r="J14">
        <v>2</v>
      </c>
      <c r="K14" t="s">
        <v>25</v>
      </c>
      <c r="L14">
        <v>7.335</v>
      </c>
      <c r="M14">
        <v>23044</v>
      </c>
      <c r="N14">
        <v>6.5090000000000003</v>
      </c>
      <c r="O14">
        <v>1.788</v>
      </c>
      <c r="P14">
        <v>18.248999999999999</v>
      </c>
      <c r="Q14">
        <v>1.9179999999999999</v>
      </c>
      <c r="R14">
        <v>0.35288599999999998</v>
      </c>
      <c r="S14">
        <v>0.27410600000000002</v>
      </c>
      <c r="T14">
        <v>100</v>
      </c>
      <c r="U14">
        <v>100</v>
      </c>
    </row>
    <row r="16" spans="1:21" x14ac:dyDescent="0.2">
      <c r="A16" t="s">
        <v>29</v>
      </c>
    </row>
    <row r="17" spans="1:21" x14ac:dyDescent="0.2">
      <c r="A17" t="s">
        <v>0</v>
      </c>
      <c r="B17" t="s">
        <v>1</v>
      </c>
      <c r="C17" t="s">
        <v>2</v>
      </c>
      <c r="D17" t="s">
        <v>3</v>
      </c>
      <c r="E17" t="s">
        <v>4</v>
      </c>
      <c r="F17" t="s">
        <v>5</v>
      </c>
      <c r="G17" t="s">
        <v>6</v>
      </c>
      <c r="H17" t="s">
        <v>7</v>
      </c>
      <c r="I17" t="s">
        <v>8</v>
      </c>
      <c r="J17" t="s">
        <v>9</v>
      </c>
      <c r="K17" t="s">
        <v>10</v>
      </c>
      <c r="L17" t="s">
        <v>11</v>
      </c>
      <c r="M17" t="s">
        <v>12</v>
      </c>
      <c r="N17" t="s">
        <v>13</v>
      </c>
      <c r="O17" t="s">
        <v>14</v>
      </c>
      <c r="P17" t="s">
        <v>15</v>
      </c>
      <c r="Q17" t="s">
        <v>16</v>
      </c>
      <c r="R17" t="s">
        <v>17</v>
      </c>
      <c r="S17" t="s">
        <v>18</v>
      </c>
      <c r="T17" t="s">
        <v>19</v>
      </c>
      <c r="U17" t="s">
        <v>20</v>
      </c>
    </row>
    <row r="18" spans="1:21" x14ac:dyDescent="0.2">
      <c r="A18">
        <v>1</v>
      </c>
      <c r="B18">
        <v>1.194</v>
      </c>
      <c r="C18">
        <v>1.1399999999999999</v>
      </c>
      <c r="D18">
        <v>2.2999999999999998</v>
      </c>
      <c r="E18">
        <v>339815044</v>
      </c>
      <c r="F18">
        <v>91391209</v>
      </c>
      <c r="G18">
        <v>3.718</v>
      </c>
      <c r="H18">
        <v>0</v>
      </c>
      <c r="I18" t="s">
        <v>21</v>
      </c>
      <c r="L18">
        <v>0</v>
      </c>
      <c r="M18">
        <v>2309</v>
      </c>
      <c r="N18">
        <v>64.977000000000004</v>
      </c>
      <c r="O18">
        <v>2.085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2">
      <c r="A19">
        <v>2</v>
      </c>
      <c r="B19">
        <v>1.889</v>
      </c>
      <c r="C19">
        <v>1.845</v>
      </c>
      <c r="D19">
        <v>2</v>
      </c>
      <c r="E19">
        <v>22963</v>
      </c>
      <c r="F19">
        <v>8991</v>
      </c>
      <c r="G19">
        <v>2.5539999999999998</v>
      </c>
      <c r="H19">
        <v>0</v>
      </c>
      <c r="I19" t="s">
        <v>22</v>
      </c>
      <c r="L19">
        <v>0.58199999999999996</v>
      </c>
      <c r="M19">
        <v>12380</v>
      </c>
      <c r="N19">
        <v>12.117000000000001</v>
      </c>
      <c r="O19">
        <v>1.357</v>
      </c>
      <c r="P19">
        <v>8.3019999999999996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">
      <c r="A20">
        <v>3</v>
      </c>
      <c r="B20">
        <v>5.0949999999999998</v>
      </c>
      <c r="C20">
        <v>4.9649999999999999</v>
      </c>
      <c r="D20">
        <v>5.2450000000000001</v>
      </c>
      <c r="E20">
        <v>1159</v>
      </c>
      <c r="F20">
        <v>186</v>
      </c>
      <c r="G20">
        <v>6.2350000000000003</v>
      </c>
      <c r="H20">
        <v>0</v>
      </c>
      <c r="I20" t="s">
        <v>28</v>
      </c>
      <c r="L20">
        <v>3.2669999999999999</v>
      </c>
      <c r="M20">
        <v>17105</v>
      </c>
      <c r="N20">
        <v>8.7690000000000001</v>
      </c>
      <c r="O20">
        <v>1.421</v>
      </c>
      <c r="P20">
        <v>28.664000000000001</v>
      </c>
      <c r="Q20">
        <v>5.617</v>
      </c>
      <c r="R20">
        <v>0</v>
      </c>
      <c r="S20">
        <v>0</v>
      </c>
      <c r="T20">
        <v>0</v>
      </c>
      <c r="U20">
        <v>0</v>
      </c>
    </row>
    <row r="21" spans="1:21" x14ac:dyDescent="0.2">
      <c r="A21">
        <v>4</v>
      </c>
      <c r="B21">
        <v>5.7590000000000003</v>
      </c>
      <c r="C21">
        <v>5.6349999999999998</v>
      </c>
      <c r="D21">
        <v>6.5049999999999999</v>
      </c>
      <c r="E21">
        <v>292359</v>
      </c>
      <c r="F21">
        <v>35959</v>
      </c>
      <c r="G21">
        <v>8.1300000000000008</v>
      </c>
      <c r="H21">
        <v>0</v>
      </c>
      <c r="I21" t="s">
        <v>23</v>
      </c>
      <c r="J21">
        <v>1</v>
      </c>
      <c r="K21" t="s">
        <v>24</v>
      </c>
      <c r="L21">
        <v>3.823</v>
      </c>
      <c r="M21">
        <v>13958</v>
      </c>
      <c r="N21">
        <v>10.747</v>
      </c>
      <c r="O21">
        <v>2.0030000000000001</v>
      </c>
      <c r="P21">
        <v>3.7839999999999998</v>
      </c>
      <c r="Q21">
        <v>1.17</v>
      </c>
      <c r="R21">
        <v>1</v>
      </c>
      <c r="S21">
        <v>1</v>
      </c>
      <c r="T21">
        <v>0</v>
      </c>
      <c r="U21">
        <v>0</v>
      </c>
    </row>
    <row r="22" spans="1:21" x14ac:dyDescent="0.2">
      <c r="A22">
        <v>5</v>
      </c>
      <c r="B22">
        <v>9.9589999999999996</v>
      </c>
      <c r="C22">
        <v>9.7850000000000001</v>
      </c>
      <c r="D22">
        <v>10.41</v>
      </c>
      <c r="E22">
        <v>53200</v>
      </c>
      <c r="F22">
        <v>5042</v>
      </c>
      <c r="G22">
        <v>10.551</v>
      </c>
      <c r="H22">
        <v>0.51600000000000001</v>
      </c>
      <c r="I22" t="s">
        <v>23</v>
      </c>
      <c r="J22">
        <v>2</v>
      </c>
      <c r="K22" t="s">
        <v>25</v>
      </c>
      <c r="L22">
        <v>7.34</v>
      </c>
      <c r="M22">
        <v>22771</v>
      </c>
      <c r="N22">
        <v>6.5869999999999997</v>
      </c>
      <c r="O22">
        <v>1.7190000000000001</v>
      </c>
      <c r="P22">
        <v>18.302</v>
      </c>
      <c r="Q22">
        <v>1.92</v>
      </c>
      <c r="R22">
        <v>0.18196999999999999</v>
      </c>
      <c r="S22">
        <v>0.14021700000000001</v>
      </c>
      <c r="T22">
        <v>100</v>
      </c>
      <c r="U22">
        <v>100</v>
      </c>
    </row>
    <row r="24" spans="1:21" x14ac:dyDescent="0.2">
      <c r="A24" t="s">
        <v>30</v>
      </c>
    </row>
    <row r="25" spans="1:21" x14ac:dyDescent="0.2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  <c r="K25" t="s">
        <v>10</v>
      </c>
      <c r="L25" t="s">
        <v>11</v>
      </c>
      <c r="M25" t="s">
        <v>12</v>
      </c>
      <c r="N25" t="s">
        <v>13</v>
      </c>
      <c r="O25" t="s">
        <v>14</v>
      </c>
      <c r="P25" t="s">
        <v>15</v>
      </c>
      <c r="Q25" t="s">
        <v>16</v>
      </c>
      <c r="R25" t="s">
        <v>17</v>
      </c>
      <c r="S25" t="s">
        <v>18</v>
      </c>
      <c r="T25" t="s">
        <v>19</v>
      </c>
      <c r="U25" t="s">
        <v>20</v>
      </c>
    </row>
    <row r="26" spans="1:21" x14ac:dyDescent="0.2">
      <c r="A26">
        <v>1</v>
      </c>
      <c r="B26">
        <v>1.194</v>
      </c>
      <c r="C26">
        <v>1.1399999999999999</v>
      </c>
      <c r="D26">
        <v>2.1949999999999998</v>
      </c>
      <c r="E26">
        <v>337865942</v>
      </c>
      <c r="F26">
        <v>90955427</v>
      </c>
      <c r="G26">
        <v>3.7149999999999999</v>
      </c>
      <c r="H26">
        <v>0</v>
      </c>
      <c r="I26" t="s">
        <v>21</v>
      </c>
      <c r="L26">
        <v>0</v>
      </c>
      <c r="M26">
        <v>2318</v>
      </c>
      <c r="N26">
        <v>64.712000000000003</v>
      </c>
      <c r="O26">
        <v>2.0920000000000001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</row>
    <row r="27" spans="1:21" x14ac:dyDescent="0.2">
      <c r="A27">
        <v>2</v>
      </c>
      <c r="B27">
        <v>1.889</v>
      </c>
      <c r="C27">
        <v>1.85</v>
      </c>
      <c r="D27">
        <v>1.9750000000000001</v>
      </c>
      <c r="E27">
        <v>6476</v>
      </c>
      <c r="F27">
        <v>2587</v>
      </c>
      <c r="G27">
        <v>2.5030000000000001</v>
      </c>
      <c r="H27">
        <v>0</v>
      </c>
      <c r="I27" t="s">
        <v>22</v>
      </c>
      <c r="L27">
        <v>0.58099999999999996</v>
      </c>
      <c r="M27">
        <v>12662</v>
      </c>
      <c r="N27">
        <v>11.847</v>
      </c>
      <c r="O27">
        <v>1.347</v>
      </c>
      <c r="P27">
        <v>8.3439999999999994</v>
      </c>
      <c r="Q27">
        <v>0</v>
      </c>
      <c r="R27">
        <v>0</v>
      </c>
      <c r="S27">
        <v>0</v>
      </c>
      <c r="T27">
        <v>0</v>
      </c>
      <c r="U27">
        <v>0</v>
      </c>
    </row>
    <row r="28" spans="1:21" x14ac:dyDescent="0.2">
      <c r="A28">
        <v>3</v>
      </c>
      <c r="B28">
        <v>5.1020000000000003</v>
      </c>
      <c r="C28">
        <v>5.0049999999999999</v>
      </c>
      <c r="D28">
        <v>5.3</v>
      </c>
      <c r="E28">
        <v>2301</v>
      </c>
      <c r="F28">
        <v>385</v>
      </c>
      <c r="G28">
        <v>5.9749999999999996</v>
      </c>
      <c r="H28">
        <v>0</v>
      </c>
      <c r="I28" t="s">
        <v>28</v>
      </c>
      <c r="L28">
        <v>3.2709999999999999</v>
      </c>
      <c r="M28">
        <v>19568</v>
      </c>
      <c r="N28">
        <v>7.6660000000000004</v>
      </c>
      <c r="O28">
        <v>1.4970000000000001</v>
      </c>
      <c r="P28">
        <v>30.169</v>
      </c>
      <c r="Q28">
        <v>5.6289999999999996</v>
      </c>
      <c r="R28">
        <v>0</v>
      </c>
      <c r="S28">
        <v>0</v>
      </c>
      <c r="T28">
        <v>0</v>
      </c>
      <c r="U28">
        <v>0</v>
      </c>
    </row>
    <row r="29" spans="1:21" x14ac:dyDescent="0.2">
      <c r="A29">
        <v>4</v>
      </c>
      <c r="B29">
        <v>5.7590000000000003</v>
      </c>
      <c r="C29">
        <v>5.63</v>
      </c>
      <c r="D29">
        <v>6.3849999999999998</v>
      </c>
      <c r="E29">
        <v>287655</v>
      </c>
      <c r="F29">
        <v>35008</v>
      </c>
      <c r="G29">
        <v>8.2170000000000005</v>
      </c>
      <c r="H29">
        <v>0</v>
      </c>
      <c r="I29" t="s">
        <v>23</v>
      </c>
      <c r="J29">
        <v>1</v>
      </c>
      <c r="K29" t="s">
        <v>24</v>
      </c>
      <c r="L29">
        <v>3.8210000000000002</v>
      </c>
      <c r="M29">
        <v>13695</v>
      </c>
      <c r="N29">
        <v>10.952999999999999</v>
      </c>
      <c r="O29">
        <v>2.0329999999999999</v>
      </c>
      <c r="P29">
        <v>3.8340000000000001</v>
      </c>
      <c r="Q29">
        <v>1.1679999999999999</v>
      </c>
      <c r="R29">
        <v>1</v>
      </c>
      <c r="S29">
        <v>1</v>
      </c>
      <c r="T29">
        <v>0</v>
      </c>
      <c r="U29">
        <v>0</v>
      </c>
    </row>
    <row r="30" spans="1:21" x14ac:dyDescent="0.2">
      <c r="A30">
        <v>5</v>
      </c>
      <c r="B30">
        <v>9.9570000000000007</v>
      </c>
      <c r="C30">
        <v>9.7850000000000001</v>
      </c>
      <c r="D30">
        <v>10.435</v>
      </c>
      <c r="E30">
        <v>70685</v>
      </c>
      <c r="F30">
        <v>6563</v>
      </c>
      <c r="G30">
        <v>10.77</v>
      </c>
      <c r="H30">
        <v>0.69699999999999995</v>
      </c>
      <c r="I30" t="s">
        <v>23</v>
      </c>
      <c r="J30">
        <v>2</v>
      </c>
      <c r="K30" t="s">
        <v>25</v>
      </c>
      <c r="L30">
        <v>7.3369999999999997</v>
      </c>
      <c r="M30">
        <v>23229</v>
      </c>
      <c r="N30">
        <v>6.4580000000000002</v>
      </c>
      <c r="O30">
        <v>1.756</v>
      </c>
      <c r="P30">
        <v>18.327999999999999</v>
      </c>
      <c r="Q30">
        <v>1.92</v>
      </c>
      <c r="R30">
        <v>0.245729</v>
      </c>
      <c r="S30">
        <v>0.187473</v>
      </c>
      <c r="T30">
        <v>100</v>
      </c>
      <c r="U30">
        <v>100</v>
      </c>
    </row>
    <row r="32" spans="1:21" x14ac:dyDescent="0.2">
      <c r="A32" t="s">
        <v>31</v>
      </c>
    </row>
    <row r="33" spans="1:21" x14ac:dyDescent="0.2">
      <c r="A33" t="s">
        <v>0</v>
      </c>
      <c r="B33" t="s">
        <v>1</v>
      </c>
      <c r="C33" t="s">
        <v>2</v>
      </c>
      <c r="D33" t="s">
        <v>3</v>
      </c>
      <c r="E33" t="s">
        <v>4</v>
      </c>
      <c r="F33" t="s">
        <v>5</v>
      </c>
      <c r="G33" t="s">
        <v>6</v>
      </c>
      <c r="H33" t="s">
        <v>7</v>
      </c>
      <c r="I33" t="s">
        <v>8</v>
      </c>
      <c r="J33" t="s">
        <v>9</v>
      </c>
      <c r="K33" t="s">
        <v>10</v>
      </c>
      <c r="L33" t="s">
        <v>11</v>
      </c>
      <c r="M33" t="s">
        <v>12</v>
      </c>
      <c r="N33" t="s">
        <v>13</v>
      </c>
      <c r="O33" t="s">
        <v>14</v>
      </c>
      <c r="P33" t="s">
        <v>15</v>
      </c>
      <c r="Q33" t="s">
        <v>16</v>
      </c>
      <c r="R33" t="s">
        <v>17</v>
      </c>
      <c r="S33" t="s">
        <v>18</v>
      </c>
      <c r="T33" t="s">
        <v>19</v>
      </c>
      <c r="U33" t="s">
        <v>20</v>
      </c>
    </row>
    <row r="34" spans="1:21" x14ac:dyDescent="0.2">
      <c r="A34">
        <v>1</v>
      </c>
      <c r="B34">
        <v>1.194</v>
      </c>
      <c r="C34">
        <v>1.1399999999999999</v>
      </c>
      <c r="D34">
        <v>2.19</v>
      </c>
      <c r="E34">
        <v>338441881</v>
      </c>
      <c r="F34">
        <v>91093983</v>
      </c>
      <c r="G34">
        <v>3.7149999999999999</v>
      </c>
      <c r="H34">
        <v>0</v>
      </c>
      <c r="I34" t="s">
        <v>21</v>
      </c>
      <c r="L34">
        <v>0</v>
      </c>
      <c r="M34">
        <v>2314</v>
      </c>
      <c r="N34">
        <v>64.834999999999994</v>
      </c>
      <c r="O34">
        <v>2.0859999999999999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</row>
    <row r="35" spans="1:21" x14ac:dyDescent="0.2">
      <c r="A35">
        <v>2</v>
      </c>
      <c r="B35">
        <v>1.8879999999999999</v>
      </c>
      <c r="C35">
        <v>1.85</v>
      </c>
      <c r="D35">
        <v>1.9650000000000001</v>
      </c>
      <c r="E35">
        <v>3410</v>
      </c>
      <c r="F35">
        <v>1415</v>
      </c>
      <c r="G35">
        <v>2.41</v>
      </c>
      <c r="H35">
        <v>0</v>
      </c>
      <c r="I35" t="s">
        <v>22</v>
      </c>
      <c r="L35">
        <v>0.58099999999999996</v>
      </c>
      <c r="M35">
        <v>13253</v>
      </c>
      <c r="N35">
        <v>11.318</v>
      </c>
      <c r="O35">
        <v>1.32</v>
      </c>
      <c r="P35">
        <v>8.4120000000000008</v>
      </c>
      <c r="Q35">
        <v>0</v>
      </c>
      <c r="R35">
        <v>0</v>
      </c>
      <c r="S35">
        <v>0</v>
      </c>
      <c r="T35">
        <v>0</v>
      </c>
      <c r="U35">
        <v>0</v>
      </c>
    </row>
    <row r="36" spans="1:21" x14ac:dyDescent="0.2">
      <c r="A36">
        <v>3</v>
      </c>
      <c r="B36">
        <v>5.0990000000000002</v>
      </c>
      <c r="C36">
        <v>5.0350000000000001</v>
      </c>
      <c r="D36">
        <v>5.2350000000000003</v>
      </c>
      <c r="E36">
        <v>1275</v>
      </c>
      <c r="F36">
        <v>234</v>
      </c>
      <c r="G36">
        <v>5.4420000000000002</v>
      </c>
      <c r="H36">
        <v>0</v>
      </c>
      <c r="I36" t="s">
        <v>28</v>
      </c>
      <c r="L36">
        <v>3.27</v>
      </c>
      <c r="M36">
        <v>21242</v>
      </c>
      <c r="N36">
        <v>7.0620000000000003</v>
      </c>
      <c r="O36">
        <v>0</v>
      </c>
      <c r="P36">
        <v>31.251999999999999</v>
      </c>
      <c r="Q36">
        <v>5.6310000000000002</v>
      </c>
      <c r="R36">
        <v>0</v>
      </c>
      <c r="S36">
        <v>0</v>
      </c>
      <c r="T36">
        <v>0</v>
      </c>
      <c r="U36">
        <v>0</v>
      </c>
    </row>
    <row r="37" spans="1:21" x14ac:dyDescent="0.2">
      <c r="A37">
        <v>4</v>
      </c>
      <c r="B37">
        <v>5.7569999999999997</v>
      </c>
      <c r="C37">
        <v>5.61</v>
      </c>
      <c r="D37">
        <v>6.5549999999999997</v>
      </c>
      <c r="E37">
        <v>289554</v>
      </c>
      <c r="F37">
        <v>34971</v>
      </c>
      <c r="G37">
        <v>8.2799999999999994</v>
      </c>
      <c r="H37">
        <v>0</v>
      </c>
      <c r="I37" t="s">
        <v>23</v>
      </c>
      <c r="J37">
        <v>1</v>
      </c>
      <c r="K37" t="s">
        <v>24</v>
      </c>
      <c r="L37">
        <v>3.8210000000000002</v>
      </c>
      <c r="M37">
        <v>13632</v>
      </c>
      <c r="N37">
        <v>11.004</v>
      </c>
      <c r="O37">
        <v>2.0289999999999999</v>
      </c>
      <c r="P37">
        <v>3.9020000000000001</v>
      </c>
      <c r="Q37">
        <v>1.1679999999999999</v>
      </c>
      <c r="R37">
        <v>1</v>
      </c>
      <c r="S37">
        <v>1</v>
      </c>
      <c r="T37">
        <v>0</v>
      </c>
      <c r="U37">
        <v>0</v>
      </c>
    </row>
    <row r="38" spans="1:21" x14ac:dyDescent="0.2">
      <c r="A38">
        <v>5</v>
      </c>
      <c r="B38">
        <v>9.9580000000000002</v>
      </c>
      <c r="C38">
        <v>9.8049999999999997</v>
      </c>
      <c r="D38">
        <v>10.33</v>
      </c>
      <c r="E38">
        <v>63453</v>
      </c>
      <c r="F38">
        <v>3254</v>
      </c>
      <c r="G38">
        <v>10.279</v>
      </c>
      <c r="H38">
        <v>0.32800000000000001</v>
      </c>
      <c r="I38" t="s">
        <v>23</v>
      </c>
      <c r="J38">
        <v>2</v>
      </c>
      <c r="K38" t="s">
        <v>25</v>
      </c>
      <c r="L38">
        <v>7.34</v>
      </c>
      <c r="M38">
        <v>22539</v>
      </c>
      <c r="N38">
        <v>6.6550000000000002</v>
      </c>
      <c r="O38">
        <v>1.6459999999999999</v>
      </c>
      <c r="P38">
        <v>18.164999999999999</v>
      </c>
      <c r="Q38">
        <v>1.921</v>
      </c>
      <c r="R38">
        <v>0.11553099999999999</v>
      </c>
      <c r="S38">
        <v>9.30594E-2</v>
      </c>
      <c r="T38">
        <v>100</v>
      </c>
      <c r="U38">
        <v>100</v>
      </c>
    </row>
    <row r="40" spans="1:21" x14ac:dyDescent="0.2">
      <c r="A40" t="s">
        <v>32</v>
      </c>
    </row>
    <row r="41" spans="1:21" x14ac:dyDescent="0.2">
      <c r="A41" t="s">
        <v>33</v>
      </c>
      <c r="B41" t="s">
        <v>1</v>
      </c>
      <c r="C41" t="s">
        <v>2</v>
      </c>
      <c r="D41" t="s">
        <v>3</v>
      </c>
      <c r="E41" t="s">
        <v>4</v>
      </c>
      <c r="F41" t="s">
        <v>5</v>
      </c>
      <c r="G41" t="s">
        <v>6</v>
      </c>
      <c r="H41" t="s">
        <v>7</v>
      </c>
      <c r="I41" t="s">
        <v>8</v>
      </c>
      <c r="J41" t="s">
        <v>9</v>
      </c>
      <c r="K41" t="s">
        <v>10</v>
      </c>
      <c r="L41" t="s">
        <v>11</v>
      </c>
      <c r="M41" t="s">
        <v>12</v>
      </c>
      <c r="N41" t="s">
        <v>13</v>
      </c>
      <c r="O41" t="s">
        <v>14</v>
      </c>
      <c r="P41" t="s">
        <v>15</v>
      </c>
      <c r="Q41" t="s">
        <v>16</v>
      </c>
      <c r="R41" t="s">
        <v>17</v>
      </c>
      <c r="S41" t="s">
        <v>18</v>
      </c>
      <c r="T41" t="s">
        <v>19</v>
      </c>
      <c r="U41" t="s">
        <v>20</v>
      </c>
    </row>
    <row r="42" spans="1:21" x14ac:dyDescent="0.2">
      <c r="A42">
        <v>1</v>
      </c>
      <c r="B42">
        <v>1.1930000000000001</v>
      </c>
      <c r="C42">
        <v>1.1399999999999999</v>
      </c>
      <c r="D42">
        <v>2.2000000000000002</v>
      </c>
      <c r="E42">
        <v>341047258</v>
      </c>
      <c r="F42">
        <v>91697703</v>
      </c>
      <c r="G42">
        <v>3.7189999999999999</v>
      </c>
      <c r="H42">
        <v>0</v>
      </c>
      <c r="I42" t="s">
        <v>21</v>
      </c>
      <c r="L42">
        <v>0</v>
      </c>
      <c r="M42">
        <v>2307</v>
      </c>
      <c r="N42">
        <v>65.024000000000001</v>
      </c>
      <c r="O42">
        <v>2.0950000000000002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</row>
    <row r="43" spans="1:21" x14ac:dyDescent="0.2">
      <c r="A43">
        <v>2</v>
      </c>
      <c r="B43">
        <v>1.887</v>
      </c>
      <c r="C43">
        <v>1.85</v>
      </c>
      <c r="D43">
        <v>1.9650000000000001</v>
      </c>
      <c r="E43">
        <v>3284</v>
      </c>
      <c r="F43">
        <v>1377</v>
      </c>
      <c r="G43">
        <v>2.3849999999999998</v>
      </c>
      <c r="H43">
        <v>0</v>
      </c>
      <c r="I43" t="s">
        <v>22</v>
      </c>
      <c r="L43">
        <v>0.58099999999999996</v>
      </c>
      <c r="M43">
        <v>13462</v>
      </c>
      <c r="N43">
        <v>11.141999999999999</v>
      </c>
      <c r="O43">
        <v>1.3029999999999999</v>
      </c>
      <c r="P43">
        <v>8.4390000000000001</v>
      </c>
      <c r="Q43">
        <v>0</v>
      </c>
      <c r="R43">
        <v>0</v>
      </c>
      <c r="S43">
        <v>0</v>
      </c>
      <c r="T43">
        <v>0</v>
      </c>
      <c r="U43">
        <v>0</v>
      </c>
    </row>
    <row r="44" spans="1:21" x14ac:dyDescent="0.2">
      <c r="A44">
        <v>3</v>
      </c>
      <c r="B44">
        <v>5.101</v>
      </c>
      <c r="C44">
        <v>5.0049999999999999</v>
      </c>
      <c r="D44">
        <v>5.25</v>
      </c>
      <c r="E44">
        <v>1907</v>
      </c>
      <c r="F44">
        <v>356</v>
      </c>
      <c r="G44">
        <v>5.3630000000000004</v>
      </c>
      <c r="H44">
        <v>0</v>
      </c>
      <c r="I44" t="s">
        <v>28</v>
      </c>
      <c r="L44">
        <v>3.2749999999999999</v>
      </c>
      <c r="M44">
        <v>21416</v>
      </c>
      <c r="N44">
        <v>7.0039999999999996</v>
      </c>
      <c r="O44">
        <v>1.266</v>
      </c>
      <c r="P44">
        <v>31.434999999999999</v>
      </c>
      <c r="Q44">
        <v>5.6319999999999997</v>
      </c>
      <c r="R44">
        <v>0</v>
      </c>
      <c r="S44">
        <v>0</v>
      </c>
      <c r="T44">
        <v>0</v>
      </c>
      <c r="U44">
        <v>0</v>
      </c>
    </row>
    <row r="45" spans="1:21" x14ac:dyDescent="0.2">
      <c r="A45">
        <v>4</v>
      </c>
      <c r="B45">
        <v>5.7539999999999996</v>
      </c>
      <c r="C45">
        <v>5.61</v>
      </c>
      <c r="D45">
        <v>6.59</v>
      </c>
      <c r="E45">
        <v>297718</v>
      </c>
      <c r="F45">
        <v>36181</v>
      </c>
      <c r="G45">
        <v>8.2289999999999992</v>
      </c>
      <c r="H45">
        <v>0</v>
      </c>
      <c r="I45" t="s">
        <v>23</v>
      </c>
      <c r="J45">
        <v>1</v>
      </c>
      <c r="K45" t="s">
        <v>24</v>
      </c>
      <c r="L45">
        <v>3.823</v>
      </c>
      <c r="M45">
        <v>13627</v>
      </c>
      <c r="N45">
        <v>11.007</v>
      </c>
      <c r="O45">
        <v>2.0670000000000002</v>
      </c>
      <c r="P45">
        <v>3.883</v>
      </c>
      <c r="Q45">
        <v>1.167</v>
      </c>
      <c r="R45">
        <v>1</v>
      </c>
      <c r="S45">
        <v>1</v>
      </c>
      <c r="T45">
        <v>0</v>
      </c>
      <c r="U45">
        <v>0</v>
      </c>
    </row>
    <row r="46" spans="1:21" x14ac:dyDescent="0.2">
      <c r="A46">
        <v>5</v>
      </c>
      <c r="B46">
        <v>9.9540000000000006</v>
      </c>
      <c r="C46">
        <v>9.7850000000000001</v>
      </c>
      <c r="D46">
        <v>10.395</v>
      </c>
      <c r="E46">
        <v>101708</v>
      </c>
      <c r="F46">
        <v>3907</v>
      </c>
      <c r="G46">
        <v>10.676</v>
      </c>
      <c r="H46">
        <v>0.39700000000000002</v>
      </c>
      <c r="I46" t="s">
        <v>23</v>
      </c>
      <c r="J46">
        <v>2</v>
      </c>
      <c r="K46" t="s">
        <v>25</v>
      </c>
      <c r="L46">
        <v>7.343</v>
      </c>
      <c r="M46">
        <v>23096</v>
      </c>
      <c r="N46">
        <v>6.4950000000000001</v>
      </c>
      <c r="O46">
        <v>1.728</v>
      </c>
      <c r="P46">
        <v>18.295000000000002</v>
      </c>
      <c r="Q46">
        <v>1.921</v>
      </c>
      <c r="R46">
        <v>0.14009099999999999</v>
      </c>
      <c r="S46">
        <v>0.107975</v>
      </c>
      <c r="T46">
        <v>100</v>
      </c>
      <c r="U46">
        <v>100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DF98F-B91C-A040-99E8-B9EC303D5C1F}">
  <dimension ref="A1:P11"/>
  <sheetViews>
    <sheetView tabSelected="1" workbookViewId="0">
      <selection activeCell="F10" sqref="F10"/>
    </sheetView>
  </sheetViews>
  <sheetFormatPr baseColWidth="10" defaultRowHeight="16" x14ac:dyDescent="0.2"/>
  <sheetData>
    <row r="1" spans="1:16" x14ac:dyDescent="0.2">
      <c r="C1" t="s">
        <v>24</v>
      </c>
      <c r="D1" t="s">
        <v>37</v>
      </c>
      <c r="E1" t="s">
        <v>38</v>
      </c>
      <c r="F1" t="s">
        <v>39</v>
      </c>
    </row>
    <row r="2" spans="1:16" x14ac:dyDescent="0.2">
      <c r="A2" s="1" t="s">
        <v>34</v>
      </c>
      <c r="B2" t="s">
        <v>47</v>
      </c>
      <c r="C2">
        <f>'GC data'!E5</f>
        <v>299372</v>
      </c>
      <c r="D2">
        <f>'GC data'!E6</f>
        <v>63514</v>
      </c>
      <c r="E2">
        <f>D2/C2</f>
        <v>0.21215744959448446</v>
      </c>
      <c r="F2">
        <f>E2/0.2828</f>
        <v>0.75020314566649382</v>
      </c>
    </row>
    <row r="3" spans="1:16" x14ac:dyDescent="0.2">
      <c r="A3" s="1"/>
      <c r="B3" t="s">
        <v>43</v>
      </c>
      <c r="C3">
        <f>'GC data'!E13</f>
        <v>291275</v>
      </c>
      <c r="D3">
        <f>'GC data'!E14</f>
        <v>102787</v>
      </c>
      <c r="E3">
        <f t="shared" ref="E3:E7" si="0">D3/C3</f>
        <v>0.35288644751523474</v>
      </c>
      <c r="F3">
        <f t="shared" ref="F3:F7" si="1">E3/0.2828</f>
        <v>1.2478304367582558</v>
      </c>
      <c r="L3" t="s">
        <v>44</v>
      </c>
    </row>
    <row r="4" spans="1:16" x14ac:dyDescent="0.2">
      <c r="A4" s="1" t="s">
        <v>35</v>
      </c>
      <c r="B4" t="s">
        <v>47</v>
      </c>
      <c r="C4">
        <f>'GC data'!E21</f>
        <v>292359</v>
      </c>
      <c r="D4">
        <f>'GC data'!E22</f>
        <v>53200</v>
      </c>
      <c r="E4">
        <f t="shared" si="0"/>
        <v>0.18196805981686898</v>
      </c>
      <c r="F4">
        <f t="shared" si="1"/>
        <v>0.64345141377959325</v>
      </c>
      <c r="L4" t="s">
        <v>45</v>
      </c>
    </row>
    <row r="5" spans="1:16" x14ac:dyDescent="0.2">
      <c r="A5" s="1"/>
      <c r="B5" t="s">
        <v>43</v>
      </c>
      <c r="C5">
        <f>'GC data'!E29</f>
        <v>287655</v>
      </c>
      <c r="D5">
        <f>'GC data'!E30</f>
        <v>70685</v>
      </c>
      <c r="E5">
        <f t="shared" si="0"/>
        <v>0.24572838991152596</v>
      </c>
      <c r="F5">
        <f t="shared" si="1"/>
        <v>0.86891226984273673</v>
      </c>
      <c r="L5" t="s">
        <v>46</v>
      </c>
    </row>
    <row r="6" spans="1:16" x14ac:dyDescent="0.2">
      <c r="A6" s="1" t="s">
        <v>36</v>
      </c>
      <c r="B6" t="s">
        <v>47</v>
      </c>
      <c r="C6">
        <f>'GC data'!E37</f>
        <v>289554</v>
      </c>
      <c r="D6">
        <f>'GC data'!E38</f>
        <v>63453</v>
      </c>
      <c r="E6">
        <f t="shared" si="0"/>
        <v>0.21914047120744318</v>
      </c>
      <c r="F6">
        <f t="shared" si="1"/>
        <v>0.77489558418473548</v>
      </c>
      <c r="L6">
        <f>I11/(0.1/1000)</f>
        <v>66495.058970877391</v>
      </c>
    </row>
    <row r="7" spans="1:16" x14ac:dyDescent="0.2">
      <c r="A7" s="1"/>
      <c r="B7" t="s">
        <v>43</v>
      </c>
      <c r="C7">
        <f>'GC data'!E45</f>
        <v>297718</v>
      </c>
      <c r="D7">
        <f>'GC data'!E46</f>
        <v>101708</v>
      </c>
      <c r="E7">
        <f t="shared" si="0"/>
        <v>0.34162529642144579</v>
      </c>
      <c r="F7">
        <f t="shared" si="1"/>
        <v>1.2080102419428775</v>
      </c>
    </row>
    <row r="9" spans="1:16" x14ac:dyDescent="0.2">
      <c r="C9" t="s">
        <v>34</v>
      </c>
      <c r="D9" t="s">
        <v>35</v>
      </c>
      <c r="E9" t="s">
        <v>36</v>
      </c>
      <c r="F9" t="s">
        <v>48</v>
      </c>
      <c r="G9" t="s">
        <v>40</v>
      </c>
      <c r="I9" t="s">
        <v>41</v>
      </c>
      <c r="J9" t="s">
        <v>40</v>
      </c>
    </row>
    <row r="10" spans="1:16" x14ac:dyDescent="0.2">
      <c r="B10" t="s">
        <v>42</v>
      </c>
      <c r="C10">
        <f>F2</f>
        <v>0.75020314566649382</v>
      </c>
      <c r="D10">
        <f>F4</f>
        <v>0.64345141377959325</v>
      </c>
      <c r="E10">
        <f>F6</f>
        <v>0.77489558418473548</v>
      </c>
      <c r="F10">
        <f>AVERAGE(C10:E10)</f>
        <v>0.72285004787694085</v>
      </c>
      <c r="G10">
        <f>(STDEVP(C10:E10))</f>
        <v>5.7041134002213133E-2</v>
      </c>
      <c r="I10">
        <f>(F10*(6/1000))*1000</f>
        <v>4.3371002872616451</v>
      </c>
      <c r="J10">
        <f>(G10*(6/1000))*1000</f>
        <v>0.34224680401327878</v>
      </c>
      <c r="L10">
        <f>L11/(0.1/1000)</f>
        <v>74869.826205495337</v>
      </c>
      <c r="M10">
        <f t="shared" ref="M10:N10" si="2">M11/(0.1/1000)</f>
        <v>52134.736190564203</v>
      </c>
      <c r="N10">
        <f t="shared" si="2"/>
        <v>72480.614516572648</v>
      </c>
      <c r="O10">
        <f>AVERAGE(L10:N10)</f>
        <v>66495.058970877391</v>
      </c>
      <c r="P10">
        <f>STDEVP(L10:N10)</f>
        <v>10201.020729636428</v>
      </c>
    </row>
    <row r="11" spans="1:16" x14ac:dyDescent="0.2">
      <c r="B11" t="s">
        <v>43</v>
      </c>
      <c r="C11">
        <f>F3</f>
        <v>1.2478304367582558</v>
      </c>
      <c r="D11">
        <f>F5</f>
        <v>0.86891226984273673</v>
      </c>
      <c r="E11">
        <f>F7</f>
        <v>1.2080102419428775</v>
      </c>
      <c r="F11">
        <f>AVERAGE(C11:E11)</f>
        <v>1.1082509828479565</v>
      </c>
      <c r="G11">
        <f>(STDEVP(C11:E11))</f>
        <v>0.17001701216060766</v>
      </c>
      <c r="I11">
        <f>(F11*(6/1000))*1000</f>
        <v>6.6495058970877388</v>
      </c>
      <c r="J11">
        <f>(G11*(6/1000))*1000</f>
        <v>1.0201020729636459</v>
      </c>
      <c r="L11">
        <f>(C11*(6/1000))*1000</f>
        <v>7.4869826205495347</v>
      </c>
      <c r="M11">
        <f t="shared" ref="M11:N11" si="3">(D11*(6/1000))*1000</f>
        <v>5.2134736190564208</v>
      </c>
      <c r="N11">
        <f t="shared" si="3"/>
        <v>7.2480614516572652</v>
      </c>
      <c r="O11">
        <f>AVERAGE(L11:N11)</f>
        <v>6.6495058970877396</v>
      </c>
      <c r="P11">
        <f>STDEVP(L11:N11)</f>
        <v>1.0201020729636421</v>
      </c>
    </row>
  </sheetData>
  <mergeCells count="3">
    <mergeCell ref="A2:A3"/>
    <mergeCell ref="A4:A5"/>
    <mergeCell ref="A6:A7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GC data</vt:lpstr>
      <vt:lpstr>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2024-05-22T07:29:09Z</dcterms:created>
  <dcterms:modified xsi:type="dcterms:W3CDTF">2025-10-23T06:17:26Z</dcterms:modified>
</cp:coreProperties>
</file>