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ikroben-server/Bandow Lab Users/Tim Dirks/PostDoc/Manuskripte/Optimization CPJ/Excel Sheets/"/>
    </mc:Choice>
  </mc:AlternateContent>
  <xr:revisionPtr revIDLastSave="0" documentId="8_{C24AF883-7F86-8D46-89D5-917CCCCD9E66}" xr6:coauthVersionLast="47" xr6:coauthVersionMax="47" xr10:uidLastSave="{00000000-0000-0000-0000-000000000000}"/>
  <bookViews>
    <workbookView xWindow="4640" yWindow="1180" windowWidth="27640" windowHeight="16860" xr2:uid="{3173784B-FBCA-0249-8204-99B4A5FF86A6}"/>
  </bookViews>
  <sheets>
    <sheet name="HA403 M 80 min biocat" sheetId="1" r:id="rId1"/>
    <sheet name="EA403 M 80 min biocat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D3" i="2"/>
  <c r="C5" i="2"/>
  <c r="C6" i="2"/>
  <c r="C4" i="2"/>
  <c r="C3" i="2"/>
  <c r="C2" i="2"/>
  <c r="B6" i="2"/>
  <c r="B5" i="2"/>
  <c r="B4" i="2"/>
  <c r="B3" i="2"/>
  <c r="B2" i="2"/>
  <c r="B5" i="1" l="1"/>
  <c r="B4" i="1"/>
  <c r="C4" i="1" s="1"/>
  <c r="B2" i="1"/>
  <c r="C2" i="1" s="1"/>
  <c r="C5" i="1" l="1"/>
  <c r="B3" i="1"/>
  <c r="C3" i="1" s="1"/>
  <c r="E4" i="1" l="1"/>
  <c r="D4" i="1"/>
</calcChain>
</file>

<file path=xl/sharedStrings.xml><?xml version="1.0" encoding="utf-8"?>
<sst xmlns="http://schemas.openxmlformats.org/spreadsheetml/2006/main" count="17" uniqueCount="10">
  <si>
    <t xml:space="preserve">control </t>
  </si>
  <si>
    <t>R1</t>
  </si>
  <si>
    <t>R2</t>
  </si>
  <si>
    <t>R3</t>
  </si>
  <si>
    <t>slope s-1</t>
  </si>
  <si>
    <t>residual activity [%]</t>
  </si>
  <si>
    <t>Mean</t>
  </si>
  <si>
    <t>STABWN</t>
  </si>
  <si>
    <t>control R1</t>
  </si>
  <si>
    <t>control R2,R3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</si>
</sst>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'HA403 M 80 min biocat'!$E$4</c:f>
                <c:numCache>
                  <c:formatCode>General</c:formatCode>
                  <c:ptCount val="1"/>
                  <c:pt idx="0">
                    <c:v>4.4858781460958044</c:v>
                  </c:pt>
                </c:numCache>
              </c:numRef>
            </c:plus>
            <c:minus>
              <c:numRef>
                <c:f>'HA403 M 80 min biocat'!$E$4</c:f>
                <c:numCache>
                  <c:formatCode>General</c:formatCode>
                  <c:ptCount val="1"/>
                  <c:pt idx="0">
                    <c:v>4.4858781460958044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'HA403 M 80 min biocat'!$D$4</c:f>
              <c:numCache>
                <c:formatCode>0.00</c:formatCode>
                <c:ptCount val="1"/>
                <c:pt idx="0">
                  <c:v>30.645857470637679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D1-D047-8B12-5DC8750CA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9310832"/>
        <c:axId val="1449692032"/>
      </c:barChart>
      <c:catAx>
        <c:axId val="1449310832"/>
        <c:scaling>
          <c:orientation val="minMax"/>
        </c:scaling>
        <c:delete val="1"/>
        <c:axPos val="b"/>
        <c:majorTickMark val="none"/>
        <c:minorTickMark val="none"/>
        <c:tickLblPos val="nextTo"/>
        <c:crossAx val="1449692032"/>
        <c:crosses val="autoZero"/>
        <c:auto val="1"/>
        <c:lblAlgn val="ctr"/>
        <c:lblOffset val="100"/>
        <c:noMultiLvlLbl val="0"/>
      </c:catAx>
      <c:valAx>
        <c:axId val="144969203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931083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'EA403 M 80 min biocat'!$E$3</c:f>
                <c:numCache>
                  <c:formatCode>General</c:formatCode>
                  <c:ptCount val="1"/>
                  <c:pt idx="0">
                    <c:v>19.632341224693338</c:v>
                  </c:pt>
                </c:numCache>
              </c:numRef>
            </c:plus>
            <c:minus>
              <c:numRef>
                <c:f>'EA403 M 80 min biocat'!$E$3</c:f>
                <c:numCache>
                  <c:formatCode>General</c:formatCode>
                  <c:ptCount val="1"/>
                  <c:pt idx="0">
                    <c:v>19.632341224693338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'EA403 M 80 min biocat'!$D$3</c:f>
              <c:numCache>
                <c:formatCode>0.00</c:formatCode>
                <c:ptCount val="1"/>
                <c:pt idx="0">
                  <c:v>41.092827906319876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38-DE4C-91CD-3CB8721BA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9310832"/>
        <c:axId val="1449692032"/>
      </c:barChart>
      <c:catAx>
        <c:axId val="1449310832"/>
        <c:scaling>
          <c:orientation val="minMax"/>
        </c:scaling>
        <c:delete val="1"/>
        <c:axPos val="b"/>
        <c:majorTickMark val="none"/>
        <c:minorTickMark val="none"/>
        <c:tickLblPos val="nextTo"/>
        <c:crossAx val="1449692032"/>
        <c:crosses val="autoZero"/>
        <c:auto val="1"/>
        <c:lblAlgn val="ctr"/>
        <c:lblOffset val="100"/>
        <c:noMultiLvlLbl val="0"/>
      </c:catAx>
      <c:valAx>
        <c:axId val="144969203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residual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931083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692150</xdr:colOff>
      <xdr:row>8</xdr:row>
      <xdr:rowOff>19050</xdr:rowOff>
    </xdr:from>
    <xdr:to>
      <xdr:col>8</xdr:col>
      <xdr:colOff>368300</xdr:colOff>
      <xdr:row>24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E1AF57B-F359-C14E-941E-766BE05CFA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7</xdr:col>
      <xdr:colOff>501650</xdr:colOff>
      <xdr:row>28</xdr:row>
      <xdr:rowOff>133350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8EF55A6-0501-7941-AEBE-C5DAE54AE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80%20min%20biocat%20amino/80minBiocatAminoContr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80%20min%20biocat%20amino/80minBiocatAminoR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80%20min%20biocat%20amino/80minBiocatAminoR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hD/Ergebnisse/Biokatalyse/CPJ/AaeUPO/80minBiocatAminoR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80%20min%20biocat%20ethylamino/ActivityR1EAcontro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80%20min%20biocat%20ethylamino/ActivityR1EAafterbioca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80%20min%20biocat%20ethylamino/ActivityR2,3EAcontrol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80%20min%20biocat%20ethylamino/ActivityR2afterbiocat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ikroben-server/Bandow%20Lab%20Users/Tim%20Dirks/PhD/PhD/PhD_Everything/Ergebnisse/Biokatalyse/CPJ/AaeUPO/80%20min%20biocat%20ethylamino/ActivityR3afterbioc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1.1645238095238095E-3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3.1119047619047625E-4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4.2999999999999999E-4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>
        <row r="12">
          <cell r="Q12">
            <v>3.2944444444444449E-4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2.1591269841269843E-3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5.5095238095238092E-4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2.2651587301587305E-3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1.5580952380952384E-3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mmobilized"/>
    </sheetNames>
    <sheetDataSet>
      <sheetData sheetId="0" refreshError="1">
        <row r="12">
          <cell r="Q12">
            <v>6.5634920634920636E-4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9B099-DC23-E641-BB09-6C1EDA10A4C3}">
  <dimension ref="A1:E5"/>
  <sheetViews>
    <sheetView tabSelected="1" workbookViewId="0">
      <selection activeCell="D4" sqref="D4:E4"/>
    </sheetView>
  </sheetViews>
  <sheetFormatPr baseColWidth="10" defaultRowHeight="16" x14ac:dyDescent="0.2"/>
  <cols>
    <col min="3" max="3" width="17.5" bestFit="1" customWidth="1"/>
  </cols>
  <sheetData>
    <row r="1" spans="1:5" x14ac:dyDescent="0.2">
      <c r="B1" t="s">
        <v>4</v>
      </c>
      <c r="C1" t="s">
        <v>5</v>
      </c>
      <c r="D1" t="s">
        <v>6</v>
      </c>
      <c r="E1" t="s">
        <v>7</v>
      </c>
    </row>
    <row r="2" spans="1:5" x14ac:dyDescent="0.2">
      <c r="A2" t="s">
        <v>0</v>
      </c>
      <c r="B2">
        <f>[1]immobilized!$Q$12</f>
        <v>1.1645238095238095E-3</v>
      </c>
      <c r="C2">
        <f>(B2/$B$2)*100</f>
        <v>100</v>
      </c>
    </row>
    <row r="3" spans="1:5" x14ac:dyDescent="0.2">
      <c r="A3" t="s">
        <v>1</v>
      </c>
      <c r="B3">
        <f>[2]immobilized!$Q$12</f>
        <v>3.1119047619047625E-4</v>
      </c>
      <c r="C3" s="1">
        <f t="shared" ref="C3:C5" si="0">(B3/$B$2)*100</f>
        <v>26.722551625434477</v>
      </c>
    </row>
    <row r="4" spans="1:5" x14ac:dyDescent="0.2">
      <c r="A4" t="s">
        <v>2</v>
      </c>
      <c r="B4">
        <f>[3]immobilized!$Q$12</f>
        <v>4.2999999999999999E-4</v>
      </c>
      <c r="C4" s="1">
        <f t="shared" si="0"/>
        <v>36.924964219995907</v>
      </c>
      <c r="D4" s="1">
        <f>AVERAGE(C3:C5)</f>
        <v>30.645857470637679</v>
      </c>
      <c r="E4" s="1">
        <f>_xlfn.STDEV.P(C3:C5)</f>
        <v>4.4858781460958044</v>
      </c>
    </row>
    <row r="5" spans="1:5" x14ac:dyDescent="0.2">
      <c r="A5" t="s">
        <v>3</v>
      </c>
      <c r="B5">
        <f>[4]immobilized!$Q$12</f>
        <v>3.2944444444444449E-4</v>
      </c>
      <c r="C5" s="1">
        <f t="shared" si="0"/>
        <v>28.290056566482658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28E07-42D6-2144-BC4E-147356565D4E}">
  <dimension ref="A1:E6"/>
  <sheetViews>
    <sheetView workbookViewId="0">
      <selection activeCell="E13" sqref="E12:E13"/>
    </sheetView>
  </sheetViews>
  <sheetFormatPr baseColWidth="10" defaultRowHeight="16" x14ac:dyDescent="0.2"/>
  <cols>
    <col min="3" max="3" width="17.5" bestFit="1" customWidth="1"/>
  </cols>
  <sheetData>
    <row r="1" spans="1:5" x14ac:dyDescent="0.2">
      <c r="B1" t="s">
        <v>4</v>
      </c>
      <c r="C1" t="s">
        <v>5</v>
      </c>
      <c r="D1" t="s">
        <v>6</v>
      </c>
      <c r="E1" t="s">
        <v>7</v>
      </c>
    </row>
    <row r="2" spans="1:5" x14ac:dyDescent="0.2">
      <c r="A2" t="s">
        <v>8</v>
      </c>
      <c r="B2">
        <f>[5]immobilized!$Q$12</f>
        <v>2.1591269841269843E-3</v>
      </c>
      <c r="C2">
        <f>(B2/$B$2)*100</f>
        <v>100</v>
      </c>
    </row>
    <row r="3" spans="1:5" x14ac:dyDescent="0.2">
      <c r="A3" t="s">
        <v>1</v>
      </c>
      <c r="B3">
        <f>[6]immobilized!$Q$12</f>
        <v>5.5095238095238092E-4</v>
      </c>
      <c r="C3" s="1">
        <f>(B3/$B$2)*100</f>
        <v>25.517368130858298</v>
      </c>
      <c r="D3" s="1">
        <f>AVERAGE(C3,C5,C6)</f>
        <v>41.092827906319876</v>
      </c>
      <c r="E3" s="1">
        <f>_xlfn.STDEV.P(C3,C5,C6)</f>
        <v>19.632341224693338</v>
      </c>
    </row>
    <row r="4" spans="1:5" x14ac:dyDescent="0.2">
      <c r="A4" t="s">
        <v>9</v>
      </c>
      <c r="B4">
        <f>[7]immobilized!$Q$12</f>
        <v>2.2651587301587305E-3</v>
      </c>
      <c r="C4">
        <f>(B4/$B$4)*100</f>
        <v>100</v>
      </c>
    </row>
    <row r="5" spans="1:5" x14ac:dyDescent="0.2">
      <c r="A5" t="s">
        <v>2</v>
      </c>
      <c r="B5">
        <f>[8]immobilized!$Q$12</f>
        <v>1.5580952380952384E-3</v>
      </c>
      <c r="C5" s="1">
        <f t="shared" ref="C5:C6" si="0">(B5/$B$4)*100</f>
        <v>68.785256297957332</v>
      </c>
    </row>
    <row r="6" spans="1:5" x14ac:dyDescent="0.2">
      <c r="A6" t="s">
        <v>3</v>
      </c>
      <c r="B6">
        <f>[9]immobilized!$Q$12</f>
        <v>6.5634920634920636E-4</v>
      </c>
      <c r="C6" s="1">
        <f t="shared" si="0"/>
        <v>28.975859290144001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HA403 M 80 min biocat</vt:lpstr>
      <vt:lpstr>EA403 M 80 min biocat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2022-09-30T05:37:11Z</dcterms:created>
  <dcterms:modified xsi:type="dcterms:W3CDTF">2025-01-09T13:20:42Z</dcterms:modified>
</cp:coreProperties>
</file>