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Volumes/mikroben-server/Bandow Lab Users/Tim Dirks/PostDoc/Manuskripte/Optimization CPJ/Excel Sheets/"/>
    </mc:Choice>
  </mc:AlternateContent>
  <xr:revisionPtr revIDLastSave="0" documentId="8_{66347324-2ECC-8B48-9D70-13E6E6597876}" xr6:coauthVersionLast="47" xr6:coauthVersionMax="47" xr10:uidLastSave="{00000000-0000-0000-0000-000000000000}"/>
  <bookViews>
    <workbookView xWindow="6380" yWindow="3280" windowWidth="26840" windowHeight="15940" activeTab="2" xr2:uid="{20B390E0-1FDA-424F-B4BB-FFE16B064965}"/>
  </bookViews>
  <sheets>
    <sheet name="EP403 M biocat" sheetId="2" r:id="rId1"/>
    <sheet name="HFA403 M biocat" sheetId="3" r:id="rId2"/>
    <sheet name="BU403 M biocat" sheetId="4" r:id="rId3"/>
  </sheets>
  <externalReferences>
    <externalReference r:id="rId4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4" l="1"/>
  <c r="A4" i="4"/>
  <c r="D4" i="4"/>
  <c r="A5" i="4"/>
  <c r="D5" i="4"/>
  <c r="A6" i="4"/>
  <c r="A7" i="4" s="1"/>
  <c r="A8" i="4" s="1"/>
  <c r="D6" i="4"/>
  <c r="D7" i="4"/>
  <c r="D8" i="4"/>
  <c r="D13" i="4"/>
  <c r="A14" i="4"/>
  <c r="D14" i="4"/>
  <c r="A15" i="4"/>
  <c r="A16" i="4" s="1"/>
  <c r="A17" i="4" s="1"/>
  <c r="A18" i="4" s="1"/>
  <c r="D15" i="4"/>
  <c r="D16" i="4"/>
  <c r="D17" i="4"/>
  <c r="D18" i="4"/>
  <c r="I22" i="4"/>
  <c r="L22" i="4" s="1"/>
  <c r="J22" i="4"/>
  <c r="J44" i="4" s="1"/>
  <c r="K22" i="4"/>
  <c r="D23" i="4"/>
  <c r="I23" i="4"/>
  <c r="M23" i="4" s="1"/>
  <c r="J23" i="4"/>
  <c r="K23" i="4"/>
  <c r="K45" i="4" s="1"/>
  <c r="A24" i="4"/>
  <c r="D24" i="4"/>
  <c r="H24" i="4"/>
  <c r="I24" i="4"/>
  <c r="M24" i="4" s="1"/>
  <c r="J24" i="4"/>
  <c r="J46" i="4" s="1"/>
  <c r="K24" i="4"/>
  <c r="K46" i="4" s="1"/>
  <c r="A25" i="4"/>
  <c r="D25" i="4"/>
  <c r="H25" i="4"/>
  <c r="I25" i="4"/>
  <c r="M25" i="4" s="1"/>
  <c r="J25" i="4"/>
  <c r="J47" i="4" s="1"/>
  <c r="K25" i="4"/>
  <c r="K47" i="4" s="1"/>
  <c r="A26" i="4"/>
  <c r="D26" i="4"/>
  <c r="H26" i="4"/>
  <c r="H27" i="4" s="1"/>
  <c r="H28" i="4" s="1"/>
  <c r="I26" i="4"/>
  <c r="M26" i="4" s="1"/>
  <c r="J26" i="4"/>
  <c r="L26" i="4" s="1"/>
  <c r="K26" i="4"/>
  <c r="K48" i="4" s="1"/>
  <c r="A27" i="4"/>
  <c r="D27" i="4"/>
  <c r="I27" i="4"/>
  <c r="M27" i="4" s="1"/>
  <c r="J27" i="4"/>
  <c r="J49" i="4" s="1"/>
  <c r="K27" i="4"/>
  <c r="K49" i="4" s="1"/>
  <c r="A28" i="4"/>
  <c r="D28" i="4"/>
  <c r="I28" i="4"/>
  <c r="M28" i="4" s="1"/>
  <c r="J28" i="4"/>
  <c r="J50" i="4" s="1"/>
  <c r="K28" i="4"/>
  <c r="K50" i="4" s="1"/>
  <c r="I32" i="4"/>
  <c r="J32" i="4"/>
  <c r="K32" i="4"/>
  <c r="L32" i="4"/>
  <c r="M32" i="4"/>
  <c r="I33" i="4"/>
  <c r="L33" i="4" s="1"/>
  <c r="J33" i="4"/>
  <c r="K33" i="4"/>
  <c r="H34" i="4"/>
  <c r="H35" i="4" s="1"/>
  <c r="H36" i="4" s="1"/>
  <c r="H37" i="4" s="1"/>
  <c r="H38" i="4" s="1"/>
  <c r="I34" i="4"/>
  <c r="M34" i="4" s="1"/>
  <c r="J34" i="4"/>
  <c r="L34" i="4" s="1"/>
  <c r="K34" i="4"/>
  <c r="I35" i="4"/>
  <c r="J35" i="4"/>
  <c r="K35" i="4"/>
  <c r="L35" i="4"/>
  <c r="M35" i="4"/>
  <c r="I36" i="4"/>
  <c r="J36" i="4"/>
  <c r="K36" i="4"/>
  <c r="L36" i="4"/>
  <c r="M36" i="4"/>
  <c r="I37" i="4"/>
  <c r="L37" i="4" s="1"/>
  <c r="J37" i="4"/>
  <c r="K37" i="4"/>
  <c r="I38" i="4"/>
  <c r="M38" i="4" s="1"/>
  <c r="J38" i="4"/>
  <c r="L38" i="4" s="1"/>
  <c r="K38" i="4"/>
  <c r="K44" i="4"/>
  <c r="I45" i="4"/>
  <c r="J45" i="4"/>
  <c r="I48" i="4"/>
  <c r="L48" i="4" s="1"/>
  <c r="J48" i="4"/>
  <c r="I50" i="4"/>
  <c r="L50" i="4" s="1"/>
  <c r="L45" i="4" l="1"/>
  <c r="L28" i="4"/>
  <c r="L27" i="4"/>
  <c r="L25" i="4"/>
  <c r="L24" i="4"/>
  <c r="L23" i="4"/>
  <c r="M50" i="4"/>
  <c r="I46" i="4"/>
  <c r="I49" i="4"/>
  <c r="M45" i="4"/>
  <c r="M37" i="4"/>
  <c r="M33" i="4"/>
  <c r="M22" i="4"/>
  <c r="M48" i="4"/>
  <c r="I44" i="4"/>
  <c r="I47" i="4"/>
  <c r="D3" i="3"/>
  <c r="A4" i="3"/>
  <c r="D4" i="3"/>
  <c r="A5" i="3"/>
  <c r="D5" i="3"/>
  <c r="A6" i="3"/>
  <c r="D6" i="3"/>
  <c r="A7" i="3"/>
  <c r="A8" i="3" s="1"/>
  <c r="D7" i="3"/>
  <c r="D8" i="3"/>
  <c r="D13" i="3"/>
  <c r="A14" i="3"/>
  <c r="D14" i="3"/>
  <c r="A15" i="3"/>
  <c r="A16" i="3" s="1"/>
  <c r="A17" i="3" s="1"/>
  <c r="A18" i="3" s="1"/>
  <c r="D15" i="3"/>
  <c r="D16" i="3"/>
  <c r="D17" i="3"/>
  <c r="D18" i="3"/>
  <c r="D22" i="3"/>
  <c r="I22" i="3"/>
  <c r="L22" i="3" s="1"/>
  <c r="J22" i="3"/>
  <c r="K22" i="3"/>
  <c r="D23" i="3"/>
  <c r="I23" i="3"/>
  <c r="L23" i="3" s="1"/>
  <c r="J23" i="3"/>
  <c r="J45" i="3" s="1"/>
  <c r="K23" i="3"/>
  <c r="K45" i="3" s="1"/>
  <c r="A24" i="3"/>
  <c r="D24" i="3"/>
  <c r="H24" i="3"/>
  <c r="I24" i="3"/>
  <c r="L24" i="3" s="1"/>
  <c r="J24" i="3"/>
  <c r="J46" i="3" s="1"/>
  <c r="K24" i="3"/>
  <c r="K46" i="3" s="1"/>
  <c r="A25" i="3"/>
  <c r="D25" i="3"/>
  <c r="H25" i="3"/>
  <c r="H26" i="3" s="1"/>
  <c r="H27" i="3" s="1"/>
  <c r="H28" i="3" s="1"/>
  <c r="I25" i="3"/>
  <c r="L25" i="3" s="1"/>
  <c r="J25" i="3"/>
  <c r="J47" i="3" s="1"/>
  <c r="K25" i="3"/>
  <c r="K47" i="3" s="1"/>
  <c r="A26" i="3"/>
  <c r="D26" i="3"/>
  <c r="I26" i="3"/>
  <c r="L26" i="3" s="1"/>
  <c r="J26" i="3"/>
  <c r="K26" i="3"/>
  <c r="K48" i="3" s="1"/>
  <c r="A27" i="3"/>
  <c r="D27" i="3"/>
  <c r="I27" i="3"/>
  <c r="L27" i="3" s="1"/>
  <c r="J27" i="3"/>
  <c r="J49" i="3" s="1"/>
  <c r="K27" i="3"/>
  <c r="K49" i="3" s="1"/>
  <c r="A28" i="3"/>
  <c r="D28" i="3"/>
  <c r="I28" i="3"/>
  <c r="L28" i="3" s="1"/>
  <c r="J28" i="3"/>
  <c r="J50" i="3" s="1"/>
  <c r="K28" i="3"/>
  <c r="K50" i="3" s="1"/>
  <c r="I32" i="3"/>
  <c r="J32" i="3"/>
  <c r="K32" i="3"/>
  <c r="L32" i="3"/>
  <c r="M32" i="3"/>
  <c r="I33" i="3"/>
  <c r="L33" i="3" s="1"/>
  <c r="J33" i="3"/>
  <c r="K33" i="3"/>
  <c r="H34" i="3"/>
  <c r="H35" i="3" s="1"/>
  <c r="H36" i="3" s="1"/>
  <c r="H37" i="3" s="1"/>
  <c r="H38" i="3" s="1"/>
  <c r="I34" i="3"/>
  <c r="L34" i="3" s="1"/>
  <c r="J34" i="3"/>
  <c r="K34" i="3"/>
  <c r="I35" i="3"/>
  <c r="J35" i="3"/>
  <c r="K35" i="3"/>
  <c r="L35" i="3"/>
  <c r="M35" i="3"/>
  <c r="I36" i="3"/>
  <c r="J36" i="3"/>
  <c r="K36" i="3"/>
  <c r="L36" i="3"/>
  <c r="M36" i="3"/>
  <c r="I37" i="3"/>
  <c r="L37" i="3" s="1"/>
  <c r="J37" i="3"/>
  <c r="K37" i="3"/>
  <c r="I38" i="3"/>
  <c r="L38" i="3" s="1"/>
  <c r="J38" i="3"/>
  <c r="K38" i="3"/>
  <c r="J44" i="3"/>
  <c r="K44" i="3"/>
  <c r="I45" i="3"/>
  <c r="M45" i="3" s="1"/>
  <c r="I48" i="3"/>
  <c r="J48" i="3"/>
  <c r="M49" i="4" l="1"/>
  <c r="L49" i="4"/>
  <c r="L47" i="4"/>
  <c r="M47" i="4"/>
  <c r="M46" i="4"/>
  <c r="L46" i="4"/>
  <c r="L44" i="4"/>
  <c r="M44" i="4"/>
  <c r="I49" i="3"/>
  <c r="M37" i="3"/>
  <c r="I46" i="3"/>
  <c r="M33" i="3"/>
  <c r="M22" i="3"/>
  <c r="M48" i="3"/>
  <c r="I44" i="3"/>
  <c r="I47" i="3"/>
  <c r="M38" i="3"/>
  <c r="M34" i="3"/>
  <c r="M28" i="3"/>
  <c r="M27" i="3"/>
  <c r="M26" i="3"/>
  <c r="M25" i="3"/>
  <c r="M24" i="3"/>
  <c r="M23" i="3"/>
  <c r="I50" i="3"/>
  <c r="D3" i="2"/>
  <c r="A4" i="2"/>
  <c r="D4" i="2"/>
  <c r="A5" i="2"/>
  <c r="D5" i="2"/>
  <c r="A6" i="2"/>
  <c r="D6" i="2"/>
  <c r="A7" i="2"/>
  <c r="A8" i="2" s="1"/>
  <c r="D7" i="2"/>
  <c r="D8" i="2"/>
  <c r="D13" i="2"/>
  <c r="A14" i="2"/>
  <c r="D14" i="2"/>
  <c r="A15" i="2"/>
  <c r="A16" i="2" s="1"/>
  <c r="A17" i="2" s="1"/>
  <c r="A18" i="2" s="1"/>
  <c r="D15" i="2"/>
  <c r="D16" i="2"/>
  <c r="D17" i="2"/>
  <c r="D18" i="2"/>
  <c r="I22" i="2"/>
  <c r="L22" i="2" s="1"/>
  <c r="J22" i="2"/>
  <c r="J44" i="2" s="1"/>
  <c r="M44" i="2" s="1"/>
  <c r="K22" i="2"/>
  <c r="D23" i="2"/>
  <c r="I23" i="2"/>
  <c r="M23" i="2" s="1"/>
  <c r="J23" i="2"/>
  <c r="K23" i="2"/>
  <c r="L23" i="2"/>
  <c r="A24" i="2"/>
  <c r="D24" i="2"/>
  <c r="H24" i="2"/>
  <c r="I24" i="2"/>
  <c r="M24" i="2" s="1"/>
  <c r="J24" i="2"/>
  <c r="J46" i="2" s="1"/>
  <c r="K24" i="2"/>
  <c r="K46" i="2" s="1"/>
  <c r="L24" i="2"/>
  <c r="A25" i="2"/>
  <c r="D25" i="2"/>
  <c r="H25" i="2"/>
  <c r="I25" i="2"/>
  <c r="M25" i="2" s="1"/>
  <c r="J25" i="2"/>
  <c r="J47" i="2" s="1"/>
  <c r="K25" i="2"/>
  <c r="K47" i="2" s="1"/>
  <c r="L25" i="2"/>
  <c r="A26" i="2"/>
  <c r="D26" i="2"/>
  <c r="H26" i="2"/>
  <c r="I26" i="2"/>
  <c r="M26" i="2" s="1"/>
  <c r="J26" i="2"/>
  <c r="K26" i="2"/>
  <c r="L26" i="2"/>
  <c r="A27" i="2"/>
  <c r="D27" i="2"/>
  <c r="H27" i="2"/>
  <c r="I27" i="2"/>
  <c r="M27" i="2" s="1"/>
  <c r="J27" i="2"/>
  <c r="J49" i="2" s="1"/>
  <c r="K27" i="2"/>
  <c r="K49" i="2" s="1"/>
  <c r="L27" i="2"/>
  <c r="A28" i="2"/>
  <c r="D28" i="2"/>
  <c r="H28" i="2"/>
  <c r="I28" i="2"/>
  <c r="M28" i="2" s="1"/>
  <c r="J28" i="2"/>
  <c r="K28" i="2"/>
  <c r="K50" i="2" s="1"/>
  <c r="L28" i="2"/>
  <c r="I32" i="2"/>
  <c r="J32" i="2"/>
  <c r="K32" i="2"/>
  <c r="L32" i="2"/>
  <c r="M32" i="2"/>
  <c r="I33" i="2"/>
  <c r="L33" i="2" s="1"/>
  <c r="J33" i="2"/>
  <c r="K33" i="2"/>
  <c r="H34" i="2"/>
  <c r="H35" i="2" s="1"/>
  <c r="H36" i="2" s="1"/>
  <c r="H37" i="2" s="1"/>
  <c r="H38" i="2" s="1"/>
  <c r="I34" i="2"/>
  <c r="M34" i="2" s="1"/>
  <c r="J34" i="2"/>
  <c r="K34" i="2"/>
  <c r="L34" i="2"/>
  <c r="I35" i="2"/>
  <c r="J35" i="2"/>
  <c r="K35" i="2"/>
  <c r="L35" i="2"/>
  <c r="M35" i="2"/>
  <c r="I36" i="2"/>
  <c r="J36" i="2"/>
  <c r="K36" i="2"/>
  <c r="L36" i="2"/>
  <c r="M36" i="2"/>
  <c r="I37" i="2"/>
  <c r="L37" i="2" s="1"/>
  <c r="J37" i="2"/>
  <c r="K37" i="2"/>
  <c r="I38" i="2"/>
  <c r="M38" i="2" s="1"/>
  <c r="J38" i="2"/>
  <c r="K38" i="2"/>
  <c r="L38" i="2"/>
  <c r="K44" i="2"/>
  <c r="I45" i="2"/>
  <c r="L45" i="2" s="1"/>
  <c r="J45" i="2"/>
  <c r="K45" i="2"/>
  <c r="I47" i="2"/>
  <c r="L47" i="2" s="1"/>
  <c r="I48" i="2"/>
  <c r="M48" i="2" s="1"/>
  <c r="J48" i="2"/>
  <c r="K48" i="2"/>
  <c r="L48" i="2"/>
  <c r="I50" i="2"/>
  <c r="L50" i="2" s="1"/>
  <c r="J50" i="2"/>
  <c r="M46" i="3" l="1"/>
  <c r="M50" i="3"/>
  <c r="M47" i="3"/>
  <c r="M49" i="3"/>
  <c r="M44" i="3"/>
  <c r="M47" i="2"/>
  <c r="M50" i="2"/>
  <c r="I46" i="2"/>
  <c r="M37" i="2"/>
  <c r="M33" i="2"/>
  <c r="M22" i="2"/>
  <c r="I49" i="2"/>
  <c r="M45" i="2"/>
  <c r="M46" i="2" l="1"/>
  <c r="L46" i="2"/>
  <c r="L49" i="2"/>
  <c r="M49" i="2"/>
  <c r="L49" i="3" l="1"/>
  <c r="L44" i="3"/>
  <c r="L45" i="3"/>
  <c r="L48" i="3"/>
  <c r="L50" i="3"/>
  <c r="L44" i="2"/>
  <c r="L46" i="3"/>
  <c r="L47" i="3"/>
</calcChain>
</file>

<file path=xl/sharedStrings.xml><?xml version="1.0" encoding="utf-8"?>
<sst xmlns="http://schemas.openxmlformats.org/spreadsheetml/2006/main" count="114" uniqueCount="16">
  <si>
    <t>STABWN</t>
  </si>
  <si>
    <t>Mean</t>
  </si>
  <si>
    <t>R3</t>
  </si>
  <si>
    <t>R2</t>
  </si>
  <si>
    <t>R1</t>
  </si>
  <si>
    <t>time [min]</t>
  </si>
  <si>
    <t>Conc R-Phol [mM]</t>
  </si>
  <si>
    <t>MW</t>
  </si>
  <si>
    <t>Normalized</t>
  </si>
  <si>
    <t>IS</t>
  </si>
  <si>
    <t>total</t>
  </si>
  <si>
    <t>S-Phol</t>
  </si>
  <si>
    <t>R-Phol</t>
  </si>
  <si>
    <t>y-axis</t>
  </si>
  <si>
    <t>slope</t>
  </si>
  <si>
    <t>Concentration R-Phol [mM]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</si>
</sst>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0" fontId="2" fillId="0" borderId="0" xfId="1"/>
    <xf numFmtId="164" fontId="2" fillId="2" borderId="1" xfId="1" applyNumberFormat="1" applyFill="1" applyBorder="1"/>
    <xf numFmtId="0" fontId="2" fillId="2" borderId="1" xfId="1" applyFill="1" applyBorder="1"/>
    <xf numFmtId="0" fontId="2" fillId="2" borderId="2" xfId="1" applyFill="1" applyBorder="1"/>
    <xf numFmtId="0" fontId="3" fillId="2" borderId="1" xfId="1" applyFont="1" applyFill="1" applyBorder="1" applyAlignment="1">
      <alignment horizontal="center"/>
    </xf>
    <xf numFmtId="0" fontId="2" fillId="0" borderId="1" xfId="1" applyBorder="1"/>
    <xf numFmtId="0" fontId="2" fillId="3" borderId="1" xfId="1" applyFill="1" applyBorder="1"/>
    <xf numFmtId="0" fontId="1" fillId="3" borderId="1" xfId="1" applyFont="1" applyFill="1" applyBorder="1"/>
    <xf numFmtId="0" fontId="2" fillId="0" borderId="0" xfId="1" applyAlignment="1">
      <alignment horizontal="center"/>
    </xf>
    <xf numFmtId="0" fontId="1" fillId="3" borderId="1" xfId="1" applyFont="1" applyFill="1" applyBorder="1" applyAlignment="1">
      <alignment horizontal="right"/>
    </xf>
    <xf numFmtId="0" fontId="1" fillId="3" borderId="1" xfId="1" applyFont="1" applyFill="1" applyBorder="1" applyAlignment="1">
      <alignment horizontal="center"/>
    </xf>
    <xf numFmtId="0" fontId="2" fillId="4" borderId="1" xfId="1" applyFill="1" applyBorder="1"/>
    <xf numFmtId="0" fontId="2" fillId="4" borderId="1" xfId="1" applyFill="1" applyBorder="1" applyAlignment="1">
      <alignment horizontal="center" vertical="center"/>
    </xf>
    <xf numFmtId="0" fontId="1" fillId="4" borderId="1" xfId="1" applyFont="1" applyFill="1" applyBorder="1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2" fillId="5" borderId="1" xfId="1" applyFill="1" applyBorder="1"/>
    <xf numFmtId="0" fontId="2" fillId="5" borderId="1" xfId="1" applyFill="1" applyBorder="1" applyAlignment="1">
      <alignment horizontal="center" vertical="center"/>
    </xf>
    <xf numFmtId="0" fontId="1" fillId="5" borderId="1" xfId="1" applyFont="1" applyFill="1" applyBorder="1"/>
    <xf numFmtId="0" fontId="2" fillId="6" borderId="1" xfId="1" applyFill="1" applyBorder="1"/>
    <xf numFmtId="0" fontId="1" fillId="0" borderId="1" xfId="1" applyFont="1" applyBorder="1"/>
    <xf numFmtId="0" fontId="1" fillId="5" borderId="1" xfId="1" applyFont="1" applyFill="1" applyBorder="1" applyAlignment="1">
      <alignment horizontal="center" vertical="center"/>
    </xf>
    <xf numFmtId="0" fontId="2" fillId="7" borderId="1" xfId="1" applyFill="1" applyBorder="1"/>
    <xf numFmtId="0" fontId="2" fillId="7" borderId="1" xfId="1" applyFill="1" applyBorder="1" applyAlignment="1">
      <alignment horizontal="center" vertical="center"/>
    </xf>
    <xf numFmtId="0" fontId="1" fillId="7" borderId="1" xfId="1" applyFont="1" applyFill="1" applyBorder="1"/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wrapText="1"/>
    </xf>
    <xf numFmtId="0" fontId="3" fillId="2" borderId="5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1" fillId="3" borderId="7" xfId="1" applyFont="1" applyFill="1" applyBorder="1" applyAlignment="1">
      <alignment horizontal="center"/>
    </xf>
    <xf numFmtId="0" fontId="1" fillId="3" borderId="5" xfId="1" applyFont="1" applyFill="1" applyBorder="1" applyAlignment="1">
      <alignment horizontal="center"/>
    </xf>
    <xf numFmtId="0" fontId="1" fillId="3" borderId="6" xfId="1" applyFont="1" applyFill="1" applyBorder="1" applyAlignment="1">
      <alignment horizontal="center"/>
    </xf>
    <xf numFmtId="0" fontId="2" fillId="8" borderId="1" xfId="1" applyFill="1" applyBorder="1"/>
    <xf numFmtId="0" fontId="2" fillId="8" borderId="1" xfId="1" applyFill="1" applyBorder="1" applyAlignment="1">
      <alignment horizontal="center" vertical="center"/>
    </xf>
    <xf numFmtId="0" fontId="1" fillId="8" borderId="1" xfId="1" applyFont="1" applyFill="1" applyBorder="1"/>
    <xf numFmtId="0" fontId="1" fillId="6" borderId="1" xfId="1" applyFont="1" applyFill="1" applyBorder="1"/>
    <xf numFmtId="0" fontId="1" fillId="8" borderId="1" xfId="1" applyFont="1" applyFill="1" applyBorder="1" applyAlignment="1">
      <alignment horizontal="center" vertical="center"/>
    </xf>
    <xf numFmtId="0" fontId="2" fillId="9" borderId="1" xfId="1" applyFill="1" applyBorder="1"/>
    <xf numFmtId="0" fontId="2" fillId="9" borderId="1" xfId="1" applyFill="1" applyBorder="1" applyAlignment="1">
      <alignment horizontal="center" vertical="center"/>
    </xf>
    <xf numFmtId="0" fontId="1" fillId="9" borderId="1" xfId="1" applyFont="1" applyFill="1" applyBorder="1"/>
    <xf numFmtId="164" fontId="2" fillId="3" borderId="1" xfId="1" applyNumberFormat="1" applyFill="1" applyBorder="1"/>
  </cellXfs>
  <cellStyles count="2">
    <cellStyle name="Normal" xfId="0" builtinId="0"/>
    <cellStyle name="Normal 2" xfId="1" xr:uid="{53AD580F-CADC-9A40-B7B7-88C03E0722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'EP403 M biocat'!$M$44:$M$50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2.9950987779576352E-3</c:v>
                  </c:pt>
                  <c:pt idx="2">
                    <c:v>7.7171039850949261E-3</c:v>
                  </c:pt>
                  <c:pt idx="3">
                    <c:v>8.70541775456651E-3</c:v>
                  </c:pt>
                  <c:pt idx="4">
                    <c:v>8.1456971357272319E-3</c:v>
                  </c:pt>
                  <c:pt idx="5">
                    <c:v>5.59238453117601E-3</c:v>
                  </c:pt>
                  <c:pt idx="6">
                    <c:v>4.7028006301581844E-3</c:v>
                  </c:pt>
                </c:numCache>
              </c:numRef>
            </c:plus>
            <c:minus>
              <c:numRef>
                <c:f>'EP403 M biocat'!$M$44:$M$50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2.9950987779576352E-3</c:v>
                  </c:pt>
                  <c:pt idx="2">
                    <c:v>7.7171039850949261E-3</c:v>
                  </c:pt>
                  <c:pt idx="3">
                    <c:v>8.70541775456651E-3</c:v>
                  </c:pt>
                  <c:pt idx="4">
                    <c:v>8.1456971357272319E-3</c:v>
                  </c:pt>
                  <c:pt idx="5">
                    <c:v>5.59238453117601E-3</c:v>
                  </c:pt>
                  <c:pt idx="6">
                    <c:v>4.7028006301581844E-3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'EP403 M biocat'!$H$22:$H$28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'EP403 M biocat'!$L$44:$L$50</c:f>
              <c:numCache>
                <c:formatCode>0.000</c:formatCode>
                <c:ptCount val="7"/>
                <c:pt idx="0">
                  <c:v>0</c:v>
                </c:pt>
                <c:pt idx="1">
                  <c:v>1.3330410310598503E-2</c:v>
                </c:pt>
                <c:pt idx="2">
                  <c:v>2.5766599704652563E-2</c:v>
                </c:pt>
                <c:pt idx="3">
                  <c:v>2.7815570568078332E-2</c:v>
                </c:pt>
                <c:pt idx="4">
                  <c:v>2.5222904755771478E-2</c:v>
                </c:pt>
                <c:pt idx="5">
                  <c:v>2.1826578736728896E-2</c:v>
                </c:pt>
                <c:pt idx="6">
                  <c:v>1.7414067173637165E-2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Tabelle1!#REF!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FC6E-BA40-8F88-BAD0E8F579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726800"/>
        <c:axId val="1010728048"/>
      </c:scatterChart>
      <c:valAx>
        <c:axId val="1010726800"/>
        <c:scaling>
          <c:orientation val="minMax"/>
          <c:max val="4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 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0728048"/>
        <c:crosses val="autoZero"/>
        <c:crossBetween val="midCat"/>
      </c:valAx>
      <c:valAx>
        <c:axId val="1010728048"/>
        <c:scaling>
          <c:orientation val="minMax"/>
          <c:max val="0.0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R-PhOl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0726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'HFA403 M biocat'!$M$44:$M$48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5.0856900564548377E-3</c:v>
                  </c:pt>
                  <c:pt idx="2">
                    <c:v>1.7987950284378162E-2</c:v>
                  </c:pt>
                  <c:pt idx="3">
                    <c:v>2.7562880773574997E-2</c:v>
                  </c:pt>
                  <c:pt idx="4">
                    <c:v>3.2434481052240248E-2</c:v>
                  </c:pt>
                </c:numCache>
              </c:numRef>
            </c:plus>
            <c:minus>
              <c:numRef>
                <c:f>'HFA403 M biocat'!$M$44:$M$48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5.0856900564548377E-3</c:v>
                  </c:pt>
                  <c:pt idx="2">
                    <c:v>1.7987950284378162E-2</c:v>
                  </c:pt>
                  <c:pt idx="3">
                    <c:v>2.7562880773574997E-2</c:v>
                  </c:pt>
                  <c:pt idx="4">
                    <c:v>3.2434481052240248E-2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'HFA403 M biocat'!$H$44:$H$48</c:f>
              <c:numCache>
                <c:formatCode>General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</c:numCache>
            </c:numRef>
          </c:xVal>
          <c:yVal>
            <c:numRef>
              <c:f>'HFA403 M biocat'!$L$44:$L$48</c:f>
              <c:numCache>
                <c:formatCode>General</c:formatCode>
                <c:ptCount val="5"/>
                <c:pt idx="0">
                  <c:v>0</c:v>
                </c:pt>
                <c:pt idx="1">
                  <c:v>5.7127682011053248E-2</c:v>
                </c:pt>
                <c:pt idx="2">
                  <c:v>0.11420999013515387</c:v>
                </c:pt>
                <c:pt idx="3">
                  <c:v>0.14401029487504086</c:v>
                </c:pt>
                <c:pt idx="4">
                  <c:v>0.14652356994839141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'HFA403 M biocat'!#REF!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542B-9541-9856-736499A1F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2884544"/>
        <c:axId val="1022894528"/>
      </c:scatterChart>
      <c:valAx>
        <c:axId val="1022884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 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22894528"/>
        <c:crosses val="autoZero"/>
        <c:crossBetween val="midCat"/>
        <c:majorUnit val="10"/>
      </c:valAx>
      <c:valAx>
        <c:axId val="10228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R-PhOl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22884544"/>
        <c:crosses val="autoZero"/>
        <c:crossBetween val="midCat"/>
        <c:majorUnit val="0.04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'BU403 M biocat'!$M$44:$M$50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4.9683034119461667E-3</c:v>
                  </c:pt>
                  <c:pt idx="2">
                    <c:v>5.3599966912004889E-3</c:v>
                  </c:pt>
                  <c:pt idx="3">
                    <c:v>6.8568443079897795E-3</c:v>
                  </c:pt>
                  <c:pt idx="4">
                    <c:v>8.4657131382919991E-3</c:v>
                  </c:pt>
                  <c:pt idx="5">
                    <c:v>7.5096198378553523E-3</c:v>
                  </c:pt>
                  <c:pt idx="6">
                    <c:v>6.1707657561617096E-3</c:v>
                  </c:pt>
                </c:numCache>
              </c:numRef>
            </c:plus>
            <c:minus>
              <c:numRef>
                <c:f>'BU403 M biocat'!$M$44:$M$50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4.9683034119461667E-3</c:v>
                  </c:pt>
                  <c:pt idx="2">
                    <c:v>5.3599966912004889E-3</c:v>
                  </c:pt>
                  <c:pt idx="3">
                    <c:v>6.8568443079897795E-3</c:v>
                  </c:pt>
                  <c:pt idx="4">
                    <c:v>8.4657131382919991E-3</c:v>
                  </c:pt>
                  <c:pt idx="5">
                    <c:v>7.5096198378553523E-3</c:v>
                  </c:pt>
                  <c:pt idx="6">
                    <c:v>6.1707657561617096E-3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'BU403 M biocat'!$H$44:$H$48</c:f>
              <c:numCache>
                <c:formatCode>General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</c:numCache>
            </c:numRef>
          </c:xVal>
          <c:yVal>
            <c:numRef>
              <c:f>'BU403 M biocat'!$L$44:$L$48</c:f>
              <c:numCache>
                <c:formatCode>0.000</c:formatCode>
                <c:ptCount val="5"/>
                <c:pt idx="0">
                  <c:v>0</c:v>
                </c:pt>
                <c:pt idx="1">
                  <c:v>6.3466073945527652E-3</c:v>
                </c:pt>
                <c:pt idx="2">
                  <c:v>1.4872709331897507E-2</c:v>
                </c:pt>
                <c:pt idx="3">
                  <c:v>1.8368677808910206E-2</c:v>
                </c:pt>
                <c:pt idx="4">
                  <c:v>2.201801511285802E-2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7B-D543-87D5-16F5E3BB1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2881632"/>
        <c:axId val="1022896608"/>
      </c:scatterChart>
      <c:valAx>
        <c:axId val="1022881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</a:t>
                </a:r>
                <a:r>
                  <a:rPr lang="en-US" baseline="0"/>
                  <a:t> time [min]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22896608"/>
        <c:crosses val="autoZero"/>
        <c:crossBetween val="midCat"/>
      </c:valAx>
      <c:valAx>
        <c:axId val="1022896608"/>
        <c:scaling>
          <c:orientation val="minMax"/>
          <c:max val="0.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R-PhOl</a:t>
                </a:r>
                <a:r>
                  <a:rPr lang="en-US" baseline="0"/>
                  <a:t> [mM]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22881632"/>
        <c:crosses val="autoZero"/>
        <c:crossBetween val="midCat"/>
        <c:majorUnit val="0.0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213360</xdr:colOff>
      <xdr:row>21</xdr:row>
      <xdr:rowOff>191770</xdr:rowOff>
    </xdr:from>
    <xdr:to>
      <xdr:col>19</xdr:col>
      <xdr:colOff>30480</xdr:colOff>
      <xdr:row>35</xdr:row>
      <xdr:rowOff>179070</xdr:rowOff>
    </xdr:to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4087C74F-4C2A-8341-8981-DFA8138A86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746760</xdr:colOff>
      <xdr:row>17</xdr:row>
      <xdr:rowOff>64770</xdr:rowOff>
    </xdr:from>
    <xdr:to>
      <xdr:col>20</xdr:col>
      <xdr:colOff>563880</xdr:colOff>
      <xdr:row>31</xdr:row>
      <xdr:rowOff>64770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11944C4-D9AE-584B-A3BA-CF2C550E2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395269</xdr:colOff>
      <xdr:row>18</xdr:row>
      <xdr:rowOff>132421</xdr:rowOff>
    </xdr:from>
    <xdr:to>
      <xdr:col>19</xdr:col>
      <xdr:colOff>189786</xdr:colOff>
      <xdr:row>32</xdr:row>
      <xdr:rowOff>152969</xdr:rowOff>
    </xdr:to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A62108E5-1EF0-BA43-9AD9-13C33A9334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mbi/Desktop/PhD_Everything/Studenten/Denise%20Bachelor/&#181;APPJ/GC%20Daten/20210820%20Auswertung%20UPO%20ETB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PO ohne MA (1)"/>
      <sheetName val="UPO ohne MA (2)"/>
      <sheetName val="UPO ohne MA (3)"/>
      <sheetName val="Auswertung ohne MA"/>
      <sheetName val="UPO mit MA (1)"/>
      <sheetName val="UPO mit MA (2)"/>
      <sheetName val="UPO mit MA (3)"/>
      <sheetName val="Auswertung mit MA"/>
    </sheetNames>
    <sheetDataSet>
      <sheetData sheetId="0"/>
      <sheetData sheetId="1"/>
      <sheetData sheetId="2"/>
      <sheetData sheetId="3">
        <row r="13">
          <cell r="B13">
            <v>215007</v>
          </cell>
          <cell r="C13">
            <v>3129</v>
          </cell>
        </row>
        <row r="14">
          <cell r="B14">
            <v>193936</v>
          </cell>
          <cell r="C14">
            <v>3650</v>
          </cell>
        </row>
        <row r="15">
          <cell r="B15">
            <v>465457</v>
          </cell>
          <cell r="C15">
            <v>6738</v>
          </cell>
        </row>
        <row r="17">
          <cell r="B17">
            <v>374758</v>
          </cell>
          <cell r="C17">
            <v>5476</v>
          </cell>
        </row>
        <row r="18">
          <cell r="B18">
            <v>755907</v>
          </cell>
          <cell r="C18">
            <v>11216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606DD-D1EE-9D4E-942E-DABAA5AF0A97}">
  <dimension ref="A1:R50"/>
  <sheetViews>
    <sheetView topLeftCell="A8" workbookViewId="0">
      <selection activeCell="F48" sqref="F48"/>
    </sheetView>
  </sheetViews>
  <sheetFormatPr baseColWidth="10" defaultRowHeight="15" x14ac:dyDescent="0.2"/>
  <cols>
    <col min="1" max="16384" width="10.83203125" style="1"/>
  </cols>
  <sheetData>
    <row r="1" spans="1:12" ht="16" x14ac:dyDescent="0.2">
      <c r="A1" s="24" t="s">
        <v>4</v>
      </c>
      <c r="B1" s="26" t="s">
        <v>12</v>
      </c>
      <c r="C1" s="26" t="s">
        <v>11</v>
      </c>
      <c r="D1" s="26" t="s">
        <v>10</v>
      </c>
      <c r="E1" s="26" t="s">
        <v>9</v>
      </c>
    </row>
    <row r="2" spans="1:12" ht="16" x14ac:dyDescent="0.2">
      <c r="A2" s="26">
        <v>0</v>
      </c>
      <c r="B2" s="25">
        <v>0</v>
      </c>
      <c r="C2" s="25">
        <v>0</v>
      </c>
      <c r="D2" s="25">
        <v>0</v>
      </c>
      <c r="E2" s="24">
        <v>543202</v>
      </c>
      <c r="H2" s="28"/>
      <c r="I2" s="27"/>
      <c r="J2" s="27"/>
    </row>
    <row r="3" spans="1:12" ht="16" x14ac:dyDescent="0.2">
      <c r="A3" s="26">
        <v>10</v>
      </c>
      <c r="B3" s="24">
        <v>1890</v>
      </c>
      <c r="C3" s="24">
        <v>0</v>
      </c>
      <c r="D3" s="25">
        <f>B3+C3</f>
        <v>1890</v>
      </c>
      <c r="E3" s="24">
        <v>542306</v>
      </c>
      <c r="H3" s="22"/>
      <c r="I3" s="6"/>
      <c r="J3" s="6"/>
    </row>
    <row r="4" spans="1:12" ht="16" x14ac:dyDescent="0.2">
      <c r="A4" s="26">
        <f>A3+10</f>
        <v>20</v>
      </c>
      <c r="B4" s="24">
        <v>3752</v>
      </c>
      <c r="C4" s="24">
        <v>0</v>
      </c>
      <c r="D4" s="25">
        <f>B4+C4</f>
        <v>3752</v>
      </c>
      <c r="E4" s="24">
        <v>541148</v>
      </c>
      <c r="H4" s="22"/>
      <c r="I4" s="6"/>
      <c r="J4" s="6"/>
    </row>
    <row r="5" spans="1:12" ht="16" x14ac:dyDescent="0.2">
      <c r="A5" s="26">
        <f>A4+10</f>
        <v>30</v>
      </c>
      <c r="B5" s="24">
        <v>3853</v>
      </c>
      <c r="C5" s="24">
        <v>0</v>
      </c>
      <c r="D5" s="25">
        <f>B5+C5</f>
        <v>3853</v>
      </c>
      <c r="E5" s="24">
        <v>536538</v>
      </c>
      <c r="H5" s="22"/>
      <c r="I5" s="6"/>
      <c r="J5" s="6"/>
    </row>
    <row r="6" spans="1:12" ht="16" x14ac:dyDescent="0.2">
      <c r="A6" s="26">
        <f>A5+10</f>
        <v>40</v>
      </c>
      <c r="B6" s="24">
        <v>3355</v>
      </c>
      <c r="C6" s="24">
        <v>0</v>
      </c>
      <c r="D6" s="25">
        <f>B6+C6</f>
        <v>3355</v>
      </c>
      <c r="E6" s="24">
        <v>535970</v>
      </c>
      <c r="H6" s="22"/>
      <c r="I6" s="6"/>
      <c r="J6" s="6"/>
    </row>
    <row r="7" spans="1:12" ht="16" x14ac:dyDescent="0.2">
      <c r="A7" s="26">
        <f>A6+10</f>
        <v>50</v>
      </c>
      <c r="B7" s="24">
        <v>2826</v>
      </c>
      <c r="C7" s="24">
        <v>0</v>
      </c>
      <c r="D7" s="25">
        <f>B7+C7</f>
        <v>2826</v>
      </c>
      <c r="E7" s="24">
        <v>525268</v>
      </c>
      <c r="H7" s="22"/>
      <c r="I7" s="6"/>
      <c r="J7" s="6"/>
    </row>
    <row r="8" spans="1:12" ht="16" x14ac:dyDescent="0.2">
      <c r="A8" s="26">
        <f>A7+10</f>
        <v>60</v>
      </c>
      <c r="B8" s="24">
        <v>2238</v>
      </c>
      <c r="C8" s="24">
        <v>0</v>
      </c>
      <c r="D8" s="25">
        <f>B8+C8</f>
        <v>2238</v>
      </c>
      <c r="E8" s="24">
        <v>544712</v>
      </c>
      <c r="H8" s="22"/>
      <c r="I8" s="6"/>
      <c r="J8" s="6"/>
    </row>
    <row r="9" spans="1:12" ht="16" x14ac:dyDescent="0.2">
      <c r="H9" s="22"/>
      <c r="I9" s="6"/>
      <c r="J9" s="6"/>
    </row>
    <row r="11" spans="1:12" ht="16" x14ac:dyDescent="0.2">
      <c r="A11" s="18" t="s">
        <v>3</v>
      </c>
      <c r="B11" s="23" t="s">
        <v>12</v>
      </c>
      <c r="C11" s="23" t="s">
        <v>11</v>
      </c>
      <c r="D11" s="23" t="s">
        <v>10</v>
      </c>
      <c r="E11" s="20" t="s">
        <v>9</v>
      </c>
      <c r="H11" s="22"/>
      <c r="I11" s="22"/>
      <c r="K11" s="21" t="s">
        <v>14</v>
      </c>
      <c r="L11" s="21">
        <v>0.23069999999999999</v>
      </c>
    </row>
    <row r="12" spans="1:12" ht="16" x14ac:dyDescent="0.2">
      <c r="A12" s="20">
        <v>0</v>
      </c>
      <c r="B12" s="19">
        <v>0</v>
      </c>
      <c r="C12" s="18">
        <v>2517</v>
      </c>
      <c r="D12" s="19">
        <v>0</v>
      </c>
      <c r="E12" s="18">
        <v>688200</v>
      </c>
      <c r="H12" s="22"/>
      <c r="I12" s="22"/>
      <c r="K12" s="21" t="s">
        <v>13</v>
      </c>
      <c r="L12" s="21">
        <v>0</v>
      </c>
    </row>
    <row r="13" spans="1:12" ht="16" x14ac:dyDescent="0.2">
      <c r="A13" s="20">
        <v>10</v>
      </c>
      <c r="B13" s="18">
        <v>3044</v>
      </c>
      <c r="C13" s="18">
        <v>2995</v>
      </c>
      <c r="D13" s="19">
        <f>B13+C13</f>
        <v>6039</v>
      </c>
      <c r="E13" s="18">
        <v>698521</v>
      </c>
    </row>
    <row r="14" spans="1:12" ht="16" x14ac:dyDescent="0.2">
      <c r="A14" s="20">
        <f>A13+10</f>
        <v>20</v>
      </c>
      <c r="B14" s="18">
        <v>6496</v>
      </c>
      <c r="C14" s="18">
        <v>3875</v>
      </c>
      <c r="D14" s="19">
        <f>B14+C14</f>
        <v>10371</v>
      </c>
      <c r="E14" s="18">
        <v>697734</v>
      </c>
    </row>
    <row r="15" spans="1:12" ht="16" x14ac:dyDescent="0.2">
      <c r="A15" s="20">
        <f>A14+10</f>
        <v>30</v>
      </c>
      <c r="B15" s="18">
        <v>7252</v>
      </c>
      <c r="C15" s="18">
        <v>3205</v>
      </c>
      <c r="D15" s="19">
        <f>B15+C15</f>
        <v>10457</v>
      </c>
      <c r="E15" s="18">
        <v>692873</v>
      </c>
    </row>
    <row r="16" spans="1:12" ht="16" x14ac:dyDescent="0.2">
      <c r="A16" s="20">
        <f>A15+10</f>
        <v>40</v>
      </c>
      <c r="B16" s="18">
        <v>6795</v>
      </c>
      <c r="C16" s="18">
        <v>3535</v>
      </c>
      <c r="D16" s="19">
        <f>B16+C16</f>
        <v>10330</v>
      </c>
      <c r="E16" s="18">
        <v>698244</v>
      </c>
    </row>
    <row r="17" spans="1:18" ht="16" x14ac:dyDescent="0.2">
      <c r="A17" s="20">
        <f>A16+10</f>
        <v>50</v>
      </c>
      <c r="B17" s="18">
        <v>5276</v>
      </c>
      <c r="C17" s="18">
        <v>3480</v>
      </c>
      <c r="D17" s="19">
        <f>B17+C17</f>
        <v>8756</v>
      </c>
      <c r="E17" s="18">
        <v>684633</v>
      </c>
    </row>
    <row r="18" spans="1:18" ht="16" x14ac:dyDescent="0.2">
      <c r="A18" s="20">
        <f>A17+10</f>
        <v>60</v>
      </c>
      <c r="B18" s="18">
        <v>4381</v>
      </c>
      <c r="C18" s="18">
        <v>4038</v>
      </c>
      <c r="D18" s="19">
        <f>B18+C18</f>
        <v>8419</v>
      </c>
      <c r="E18" s="18">
        <v>693910</v>
      </c>
    </row>
    <row r="20" spans="1:18" ht="16" x14ac:dyDescent="0.2">
      <c r="H20" s="11" t="s">
        <v>8</v>
      </c>
      <c r="I20" s="11"/>
      <c r="J20" s="11"/>
      <c r="K20" s="11"/>
      <c r="L20" s="11"/>
      <c r="M20" s="11"/>
      <c r="O20" s="6"/>
      <c r="P20" s="6"/>
      <c r="Q20" s="6"/>
    </row>
    <row r="21" spans="1:18" ht="16" x14ac:dyDescent="0.2">
      <c r="A21" s="14" t="s">
        <v>2</v>
      </c>
      <c r="B21" s="14" t="s">
        <v>12</v>
      </c>
      <c r="C21" s="14" t="s">
        <v>11</v>
      </c>
      <c r="D21" s="14" t="s">
        <v>10</v>
      </c>
      <c r="E21" s="14" t="s">
        <v>9</v>
      </c>
      <c r="H21" s="10" t="s">
        <v>5</v>
      </c>
      <c r="I21" s="7" t="s">
        <v>4</v>
      </c>
      <c r="J21" s="7" t="s">
        <v>3</v>
      </c>
      <c r="K21" s="7" t="s">
        <v>2</v>
      </c>
      <c r="L21" s="8" t="s">
        <v>7</v>
      </c>
      <c r="M21" s="8" t="s">
        <v>0</v>
      </c>
      <c r="O21" s="6"/>
      <c r="P21" s="6"/>
      <c r="Q21" s="6"/>
    </row>
    <row r="22" spans="1:18" ht="16" x14ac:dyDescent="0.2">
      <c r="A22" s="14">
        <v>0</v>
      </c>
      <c r="B22" s="12">
        <v>0</v>
      </c>
      <c r="C22" s="12">
        <v>2823</v>
      </c>
      <c r="D22" s="12">
        <v>0</v>
      </c>
      <c r="E22" s="12">
        <v>688956</v>
      </c>
      <c r="H22" s="8">
        <v>0</v>
      </c>
      <c r="I22" s="7">
        <f>B2/E2</f>
        <v>0</v>
      </c>
      <c r="J22" s="7">
        <f>B12/E12</f>
        <v>0</v>
      </c>
      <c r="K22" s="7">
        <f>B22/E22</f>
        <v>0</v>
      </c>
      <c r="L22" s="7">
        <f>AVERAGE(I22:K22)</f>
        <v>0</v>
      </c>
      <c r="M22" s="7">
        <f>STDEVP(I22:K22)</f>
        <v>0</v>
      </c>
      <c r="O22" s="6"/>
      <c r="P22" s="6"/>
      <c r="Q22" s="6"/>
    </row>
    <row r="23" spans="1:18" ht="16" x14ac:dyDescent="0.2">
      <c r="A23" s="14">
        <v>10</v>
      </c>
      <c r="B23" s="12">
        <v>1820</v>
      </c>
      <c r="C23" s="12">
        <v>2721</v>
      </c>
      <c r="D23" s="13">
        <f>B23+C23</f>
        <v>4541</v>
      </c>
      <c r="E23" s="12">
        <v>682790</v>
      </c>
      <c r="H23" s="8">
        <v>10</v>
      </c>
      <c r="I23" s="7">
        <f>B3/E3</f>
        <v>3.4851172585219415E-3</v>
      </c>
      <c r="J23" s="7">
        <f>B13/E13</f>
        <v>4.3577787926204082E-3</v>
      </c>
      <c r="K23" s="7">
        <f>B23/E23</f>
        <v>2.6655340587882072E-3</v>
      </c>
      <c r="L23" s="7">
        <f>AVERAGE(I23:K23)</f>
        <v>3.5028100366435188E-3</v>
      </c>
      <c r="M23" s="7">
        <f>STDEVP(I23:K23)</f>
        <v>6.9096928807482652E-4</v>
      </c>
      <c r="O23" s="6"/>
      <c r="P23" s="6"/>
      <c r="Q23" s="6"/>
    </row>
    <row r="24" spans="1:18" ht="16" x14ac:dyDescent="0.2">
      <c r="A24" s="14">
        <f>A23+10</f>
        <v>20</v>
      </c>
      <c r="B24" s="12">
        <v>3420</v>
      </c>
      <c r="C24" s="12">
        <v>2829</v>
      </c>
      <c r="D24" s="13">
        <f>B24+C24</f>
        <v>6249</v>
      </c>
      <c r="E24" s="12">
        <v>690170</v>
      </c>
      <c r="H24" s="8">
        <f>H23+10</f>
        <v>20</v>
      </c>
      <c r="I24" s="7">
        <f>B4/E4</f>
        <v>6.9334082358245806E-3</v>
      </c>
      <c r="J24" s="7">
        <f>B14/E14</f>
        <v>9.3101382475269945E-3</v>
      </c>
      <c r="K24" s="7">
        <f>B24/E24</f>
        <v>4.9553008679021114E-3</v>
      </c>
      <c r="L24" s="7">
        <f>AVERAGE(I24:K24)</f>
        <v>7.0662824504178949E-3</v>
      </c>
      <c r="M24" s="7">
        <f>STDEVP(I24:K24)</f>
        <v>1.7803358893614004E-3</v>
      </c>
      <c r="O24" s="6"/>
      <c r="P24" s="6"/>
      <c r="Q24" s="6"/>
    </row>
    <row r="25" spans="1:18" ht="16" x14ac:dyDescent="0.2">
      <c r="A25" s="14">
        <f>A24+10</f>
        <v>30</v>
      </c>
      <c r="B25" s="12">
        <v>3818</v>
      </c>
      <c r="C25" s="12">
        <v>2679</v>
      </c>
      <c r="D25" s="13">
        <f>B25+C25</f>
        <v>6497</v>
      </c>
      <c r="E25" s="12">
        <v>675408</v>
      </c>
      <c r="H25" s="8">
        <f>H24+10</f>
        <v>30</v>
      </c>
      <c r="I25" s="7">
        <f>B5/E5</f>
        <v>7.1812248153905224E-3</v>
      </c>
      <c r="J25" s="7">
        <f>B15/E15</f>
        <v>1.0466564579656012E-2</v>
      </c>
      <c r="K25" s="7">
        <f>B25/E25</f>
        <v>5.6528794447208205E-3</v>
      </c>
      <c r="L25" s="7">
        <f>AVERAGE(I25:K25)</f>
        <v>7.7668896132557855E-3</v>
      </c>
      <c r="M25" s="7">
        <f>STDEVP(I25:K25)</f>
        <v>2.0083398759784868E-3</v>
      </c>
      <c r="O25" s="6"/>
      <c r="P25" s="6"/>
      <c r="Q25" s="6"/>
    </row>
    <row r="26" spans="1:18" ht="16" x14ac:dyDescent="0.2">
      <c r="A26" s="14">
        <f>A25+10</f>
        <v>40</v>
      </c>
      <c r="B26" s="12">
        <v>3659</v>
      </c>
      <c r="C26" s="12">
        <v>3119</v>
      </c>
      <c r="D26" s="13">
        <f>B26+C26</f>
        <v>6778</v>
      </c>
      <c r="E26" s="12">
        <v>680343</v>
      </c>
      <c r="H26" s="8">
        <f>H25+10</f>
        <v>40</v>
      </c>
      <c r="I26" s="7">
        <f>B6/E6</f>
        <v>6.2596787133608221E-3</v>
      </c>
      <c r="J26" s="7">
        <f>B16/E16</f>
        <v>9.7315551583687081E-3</v>
      </c>
      <c r="K26" s="7">
        <f>B26/E26</f>
        <v>5.3781695409521376E-3</v>
      </c>
      <c r="L26" s="7">
        <f>AVERAGE(I26:K26)</f>
        <v>7.1231344708938896E-3</v>
      </c>
      <c r="M26" s="7">
        <f>STDEVP(I26:K26)</f>
        <v>1.8792123292122713E-3</v>
      </c>
      <c r="O26" s="6"/>
      <c r="P26" s="6"/>
      <c r="Q26" s="17"/>
      <c r="R26" s="16"/>
    </row>
    <row r="27" spans="1:18" ht="16" x14ac:dyDescent="0.2">
      <c r="A27" s="14">
        <f>A26+10</f>
        <v>50</v>
      </c>
      <c r="B27" s="12">
        <v>3211</v>
      </c>
      <c r="C27" s="12">
        <v>2942</v>
      </c>
      <c r="D27" s="13">
        <f>B27+C27</f>
        <v>6153</v>
      </c>
      <c r="E27" s="12">
        <v>684550</v>
      </c>
      <c r="H27" s="8">
        <f>H26+10</f>
        <v>50</v>
      </c>
      <c r="I27" s="7">
        <f>B7/E7</f>
        <v>5.380110724430196E-3</v>
      </c>
      <c r="J27" s="7">
        <f>B17/E17</f>
        <v>7.7063185677582E-3</v>
      </c>
      <c r="K27" s="7">
        <f>B27/E27</f>
        <v>4.6906727046965163E-3</v>
      </c>
      <c r="L27" s="7">
        <f>AVERAGE(I27:K27)</f>
        <v>5.9257006656283041E-3</v>
      </c>
      <c r="M27" s="7">
        <f>STDEVP(I27:K27)</f>
        <v>1.290163111342303E-3</v>
      </c>
      <c r="O27" s="6"/>
      <c r="P27" s="6"/>
      <c r="Q27" s="15"/>
    </row>
    <row r="28" spans="1:18" ht="16" x14ac:dyDescent="0.2">
      <c r="A28" s="14">
        <f>A27+10</f>
        <v>60</v>
      </c>
      <c r="B28" s="12">
        <v>2696</v>
      </c>
      <c r="C28" s="12">
        <v>3149</v>
      </c>
      <c r="D28" s="13">
        <f>B28+C28</f>
        <v>5845</v>
      </c>
      <c r="E28" s="12">
        <v>686659</v>
      </c>
      <c r="H28" s="8">
        <f>H27+10</f>
        <v>60</v>
      </c>
      <c r="I28" s="7">
        <f>B8/E8</f>
        <v>4.108593164828386E-3</v>
      </c>
      <c r="J28" s="7">
        <f>B18/E18</f>
        <v>6.3134988687293739E-3</v>
      </c>
      <c r="K28" s="7">
        <f>B28/E28</f>
        <v>3.9262574290878007E-3</v>
      </c>
      <c r="L28" s="7">
        <f>AVERAGE(I28:K28)</f>
        <v>4.7827831542151871E-3</v>
      </c>
      <c r="M28" s="7">
        <f>STDEVP(I28:K28)</f>
        <v>1.0849361053774929E-3</v>
      </c>
      <c r="O28" s="6"/>
      <c r="P28" s="6"/>
      <c r="Q28" s="6"/>
    </row>
    <row r="30" spans="1:18" ht="16" x14ac:dyDescent="0.2">
      <c r="H30" s="11" t="s">
        <v>8</v>
      </c>
      <c r="I30" s="11"/>
      <c r="J30" s="11"/>
      <c r="K30" s="11"/>
      <c r="L30" s="11"/>
      <c r="M30" s="11"/>
    </row>
    <row r="31" spans="1:18" ht="16" x14ac:dyDescent="0.2">
      <c r="H31" s="10" t="s">
        <v>5</v>
      </c>
      <c r="I31" s="7" t="s">
        <v>4</v>
      </c>
      <c r="J31" s="7" t="s">
        <v>3</v>
      </c>
      <c r="K31" s="7" t="s">
        <v>2</v>
      </c>
      <c r="L31" s="8" t="s">
        <v>7</v>
      </c>
      <c r="M31" s="8" t="s">
        <v>0</v>
      </c>
      <c r="O31" s="6"/>
      <c r="P31" s="6"/>
      <c r="Q31" s="6"/>
    </row>
    <row r="32" spans="1:18" ht="16" x14ac:dyDescent="0.2">
      <c r="H32" s="8">
        <v>0</v>
      </c>
      <c r="I32" s="7">
        <f>C2/E2</f>
        <v>0</v>
      </c>
      <c r="J32" s="7">
        <f>C12/E12</f>
        <v>3.6573670444638188E-3</v>
      </c>
      <c r="K32" s="7">
        <f>C22/E22</f>
        <v>4.0975040496054899E-3</v>
      </c>
      <c r="L32" s="7">
        <f>AVERAGE(I32:K32)</f>
        <v>2.5849570313564363E-3</v>
      </c>
      <c r="M32" s="7">
        <f>STDEVP(I32:K32)</f>
        <v>1.8366513525604289E-3</v>
      </c>
      <c r="O32" s="6"/>
      <c r="P32" s="6"/>
      <c r="Q32" s="6"/>
    </row>
    <row r="33" spans="1:17" ht="16" x14ac:dyDescent="0.2">
      <c r="H33" s="8">
        <v>10</v>
      </c>
      <c r="I33" s="7">
        <f>C3/E3</f>
        <v>0</v>
      </c>
      <c r="J33" s="7">
        <f>C13/E13</f>
        <v>4.2876305794671884E-3</v>
      </c>
      <c r="K33" s="7">
        <f>C23/E23</f>
        <v>3.9851198758036879E-3</v>
      </c>
      <c r="L33" s="7">
        <f>AVERAGE(I33:K33)</f>
        <v>2.7575834850902918E-3</v>
      </c>
      <c r="M33" s="7">
        <f>STDEVP(I33:K33)</f>
        <v>1.9538130564599045E-3</v>
      </c>
      <c r="O33" s="6"/>
      <c r="P33" s="6"/>
      <c r="Q33" s="6"/>
    </row>
    <row r="34" spans="1:17" ht="16" x14ac:dyDescent="0.2">
      <c r="A34" s="9"/>
      <c r="B34" s="9"/>
      <c r="C34" s="9"/>
      <c r="H34" s="8">
        <f>H33+10</f>
        <v>20</v>
      </c>
      <c r="I34" s="7">
        <f>C4/E4</f>
        <v>0</v>
      </c>
      <c r="J34" s="7">
        <f>C14/E14</f>
        <v>5.5536923813373001E-3</v>
      </c>
      <c r="K34" s="7">
        <f>C24/E24</f>
        <v>4.0989901038874484E-3</v>
      </c>
      <c r="L34" s="7">
        <f>AVERAGE(I34:K34)</f>
        <v>3.2175608284082495E-3</v>
      </c>
      <c r="M34" s="7">
        <f>STDEVP(I34:K34)</f>
        <v>2.3513914947515409E-3</v>
      </c>
      <c r="O34" s="6"/>
      <c r="P34" s="6"/>
      <c r="Q34" s="6"/>
    </row>
    <row r="35" spans="1:17" ht="16" x14ac:dyDescent="0.2">
      <c r="H35" s="8">
        <f>H34+10</f>
        <v>30</v>
      </c>
      <c r="I35" s="7">
        <f>C5/E5</f>
        <v>0</v>
      </c>
      <c r="J35" s="7">
        <f>C15/E15</f>
        <v>4.6256673300879092E-3</v>
      </c>
      <c r="K35" s="7">
        <f>C25/E25</f>
        <v>3.9664913652192454E-3</v>
      </c>
      <c r="L35" s="7">
        <f>AVERAGE(I35:K35)</f>
        <v>2.8640528984357184E-3</v>
      </c>
      <c r="M35" s="7">
        <f>STDEVP(I35:K35)</f>
        <v>2.0429924933690869E-3</v>
      </c>
      <c r="O35" s="6"/>
      <c r="P35" s="6"/>
      <c r="Q35" s="6"/>
    </row>
    <row r="36" spans="1:17" ht="16" x14ac:dyDescent="0.2">
      <c r="H36" s="8">
        <f>H35+10</f>
        <v>40</v>
      </c>
      <c r="I36" s="7">
        <f>C6/E6</f>
        <v>0</v>
      </c>
      <c r="J36" s="7">
        <f>C16/E16</f>
        <v>5.0627001449350083E-3</v>
      </c>
      <c r="K36" s="7">
        <f>C26/E26</f>
        <v>4.5844522542305864E-3</v>
      </c>
      <c r="L36" s="7">
        <f>AVERAGE(I36:K36)</f>
        <v>3.2157174663885318E-3</v>
      </c>
      <c r="M36" s="7">
        <f>STDEVP(I36:K36)</f>
        <v>2.2822225101813967E-3</v>
      </c>
      <c r="O36" s="6"/>
      <c r="P36" s="6"/>
      <c r="Q36" s="6"/>
    </row>
    <row r="37" spans="1:17" ht="16" x14ac:dyDescent="0.2">
      <c r="H37" s="8">
        <f>H36+10</f>
        <v>50</v>
      </c>
      <c r="I37" s="7">
        <f>C7/E7</f>
        <v>0</v>
      </c>
      <c r="J37" s="7">
        <f>C17/E17</f>
        <v>5.0830152797192076E-3</v>
      </c>
      <c r="K37" s="7">
        <f>C27/E27</f>
        <v>4.2977138266014174E-3</v>
      </c>
      <c r="L37" s="7">
        <f>AVERAGE(I37:K37)</f>
        <v>3.126909702106875E-3</v>
      </c>
      <c r="M37" s="7">
        <f>STDEVP(I37:K37)</f>
        <v>2.2341811038073594E-3</v>
      </c>
      <c r="O37" s="6"/>
      <c r="P37" s="6"/>
      <c r="Q37" s="6"/>
    </row>
    <row r="38" spans="1:17" ht="16" x14ac:dyDescent="0.2">
      <c r="H38" s="8">
        <f>H37+10</f>
        <v>60</v>
      </c>
      <c r="I38" s="7">
        <f>C8/E8</f>
        <v>0</v>
      </c>
      <c r="J38" s="7">
        <f>C18/E18</f>
        <v>5.8191984551310685E-3</v>
      </c>
      <c r="K38" s="7">
        <f>C28/E28</f>
        <v>4.5859735327142001E-3</v>
      </c>
      <c r="L38" s="7">
        <f>AVERAGE(I38:K38)</f>
        <v>3.4683906626150895E-3</v>
      </c>
      <c r="M38" s="7">
        <f>STDEVP(I38:K38)</f>
        <v>2.5036654820088859E-3</v>
      </c>
      <c r="O38" s="6"/>
      <c r="P38" s="6"/>
      <c r="Q38" s="6"/>
    </row>
    <row r="42" spans="1:17" x14ac:dyDescent="0.2">
      <c r="H42" s="5" t="s">
        <v>6</v>
      </c>
      <c r="I42" s="5"/>
      <c r="J42" s="5"/>
      <c r="K42" s="5"/>
      <c r="L42" s="5"/>
      <c r="M42" s="5"/>
      <c r="N42" s="5"/>
    </row>
    <row r="43" spans="1:17" x14ac:dyDescent="0.2">
      <c r="H43" s="4" t="s">
        <v>5</v>
      </c>
      <c r="I43" s="4" t="s">
        <v>4</v>
      </c>
      <c r="J43" s="4" t="s">
        <v>3</v>
      </c>
      <c r="K43" s="4" t="s">
        <v>2</v>
      </c>
      <c r="L43" s="4" t="s">
        <v>1</v>
      </c>
      <c r="M43" s="4" t="s">
        <v>0</v>
      </c>
      <c r="N43" s="4"/>
    </row>
    <row r="44" spans="1:17" x14ac:dyDescent="0.2">
      <c r="H44" s="3">
        <v>0</v>
      </c>
      <c r="I44" s="2">
        <v>0</v>
      </c>
      <c r="J44" s="2">
        <f>J22/$L$11</f>
        <v>0</v>
      </c>
      <c r="K44" s="2">
        <f>K22/$L$11</f>
        <v>0</v>
      </c>
      <c r="L44" s="2">
        <f ca="1">AVERAGE(K44:M44)</f>
        <v>0</v>
      </c>
      <c r="M44" s="2">
        <f>_xlfn.STDEV.P(I44:K44)</f>
        <v>0</v>
      </c>
    </row>
    <row r="45" spans="1:17" x14ac:dyDescent="0.2">
      <c r="H45" s="3">
        <v>10</v>
      </c>
      <c r="I45" s="2">
        <f>I23/$L$11</f>
        <v>1.5106706798968104E-2</v>
      </c>
      <c r="J45" s="2">
        <f>J23/$L$11</f>
        <v>1.8889374913829252E-2</v>
      </c>
      <c r="K45" s="2">
        <f>K23/$L$11</f>
        <v>1.1554113822228901E-2</v>
      </c>
      <c r="L45" s="2">
        <f>AVERAGE(I45,K45)</f>
        <v>1.3330410310598503E-2</v>
      </c>
      <c r="M45" s="2">
        <f>_xlfn.STDEV.P(I45:K45)</f>
        <v>2.9950987779576352E-3</v>
      </c>
    </row>
    <row r="46" spans="1:17" x14ac:dyDescent="0.2">
      <c r="H46" s="3">
        <v>20</v>
      </c>
      <c r="I46" s="2">
        <f>I24/$L$11</f>
        <v>3.0053785157453754E-2</v>
      </c>
      <c r="J46" s="2">
        <f>J24/$L$11</f>
        <v>4.0356039217715627E-2</v>
      </c>
      <c r="K46" s="2">
        <f>K24/$L$11</f>
        <v>2.1479414251851372E-2</v>
      </c>
      <c r="L46" s="2">
        <f>AVERAGE(I46,K46)</f>
        <v>2.5766599704652563E-2</v>
      </c>
      <c r="M46" s="2">
        <f>_xlfn.STDEV.P(I46:K46)</f>
        <v>7.7171039850949261E-3</v>
      </c>
    </row>
    <row r="47" spans="1:17" x14ac:dyDescent="0.2">
      <c r="H47" s="3">
        <v>30</v>
      </c>
      <c r="I47" s="2">
        <f>I25/$L$11</f>
        <v>3.1127979260470406E-2</v>
      </c>
      <c r="J47" s="2">
        <f>J25/$L$11</f>
        <v>4.5368723795648082E-2</v>
      </c>
      <c r="K47" s="2">
        <f>K25/$L$11</f>
        <v>2.4503161875686262E-2</v>
      </c>
      <c r="L47" s="2">
        <f>AVERAGE(I47,K47)</f>
        <v>2.7815570568078332E-2</v>
      </c>
      <c r="M47" s="2">
        <f>_xlfn.STDEV.P(I47:K47)</f>
        <v>8.70541775456651E-3</v>
      </c>
    </row>
    <row r="48" spans="1:17" x14ac:dyDescent="0.2">
      <c r="H48" s="3">
        <v>40</v>
      </c>
      <c r="I48" s="2">
        <f>I26/$L$11</f>
        <v>2.7133414448898233E-2</v>
      </c>
      <c r="J48" s="2">
        <f>J26/$L$11</f>
        <v>4.2182727171082395E-2</v>
      </c>
      <c r="K48" s="2">
        <f>K26/$L$11</f>
        <v>2.3312395062644726E-2</v>
      </c>
      <c r="L48" s="2">
        <f>AVERAGE(I48,K48)</f>
        <v>2.5222904755771478E-2</v>
      </c>
      <c r="M48" s="2">
        <f>_xlfn.STDEV.P(I48:K48)</f>
        <v>8.1456971357272319E-3</v>
      </c>
    </row>
    <row r="49" spans="8:13" x14ac:dyDescent="0.2">
      <c r="H49" s="3">
        <v>50</v>
      </c>
      <c r="I49" s="2">
        <f>I27/$L$11</f>
        <v>2.3320809382012121E-2</v>
      </c>
      <c r="J49" s="2">
        <f>J27/$L$11</f>
        <v>3.3404068347456441E-2</v>
      </c>
      <c r="K49" s="2">
        <f>K27/$L$11</f>
        <v>2.0332348091445671E-2</v>
      </c>
      <c r="L49" s="2">
        <f>AVERAGE(I49,K49)</f>
        <v>2.1826578736728896E-2</v>
      </c>
      <c r="M49" s="2">
        <f>_xlfn.STDEV.P(I49:K49)</f>
        <v>5.59238453117601E-3</v>
      </c>
    </row>
    <row r="50" spans="8:13" x14ac:dyDescent="0.2">
      <c r="H50" s="3">
        <v>60</v>
      </c>
      <c r="I50" s="2">
        <f>I28/$L$11</f>
        <v>1.7809246488202802E-2</v>
      </c>
      <c r="J50" s="2">
        <f>J28/$L$11</f>
        <v>2.7366705109360095E-2</v>
      </c>
      <c r="K50" s="2">
        <f>K28/$L$11</f>
        <v>1.7018887859071526E-2</v>
      </c>
      <c r="L50" s="2">
        <f>AVERAGE(I50,K50)</f>
        <v>1.7414067173637165E-2</v>
      </c>
      <c r="M50" s="2">
        <f>_xlfn.STDEV.P(I50:K50)</f>
        <v>4.7028006301581844E-3</v>
      </c>
    </row>
  </sheetData>
  <mergeCells count="4">
    <mergeCell ref="A34:C34"/>
    <mergeCell ref="H42:N42"/>
    <mergeCell ref="H20:M20"/>
    <mergeCell ref="H30:M30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4FDA3-EC12-C448-AD59-15E9B45B1F37}">
  <dimension ref="A1:M50"/>
  <sheetViews>
    <sheetView zoomScale="85" zoomScaleNormal="85" workbookViewId="0">
      <selection activeCell="H13" sqref="H13"/>
    </sheetView>
  </sheetViews>
  <sheetFormatPr baseColWidth="10" defaultRowHeight="15" x14ac:dyDescent="0.2"/>
  <cols>
    <col min="1" max="16384" width="10.83203125" style="1"/>
  </cols>
  <sheetData>
    <row r="1" spans="1:9" ht="16" x14ac:dyDescent="0.2">
      <c r="A1" s="39" t="s">
        <v>4</v>
      </c>
      <c r="B1" s="41" t="s">
        <v>12</v>
      </c>
      <c r="C1" s="41" t="s">
        <v>11</v>
      </c>
      <c r="D1" s="41" t="s">
        <v>10</v>
      </c>
      <c r="E1" s="41" t="s">
        <v>9</v>
      </c>
    </row>
    <row r="2" spans="1:9" ht="16" x14ac:dyDescent="0.2">
      <c r="A2" s="41">
        <v>0</v>
      </c>
      <c r="B2" s="40">
        <v>0</v>
      </c>
      <c r="C2" s="40">
        <v>0</v>
      </c>
      <c r="D2" s="40">
        <v>0</v>
      </c>
      <c r="E2" s="39">
        <v>553367</v>
      </c>
    </row>
    <row r="3" spans="1:9" ht="16" x14ac:dyDescent="0.2">
      <c r="A3" s="41">
        <v>10</v>
      </c>
      <c r="B3" s="39">
        <v>9045</v>
      </c>
      <c r="C3" s="39">
        <v>0</v>
      </c>
      <c r="D3" s="40">
        <f>B3+C3</f>
        <v>9045</v>
      </c>
      <c r="E3" s="39">
        <v>546892</v>
      </c>
    </row>
    <row r="4" spans="1:9" ht="16" x14ac:dyDescent="0.2">
      <c r="A4" s="41">
        <f>A3+10</f>
        <v>20</v>
      </c>
      <c r="B4" s="39">
        <v>18027</v>
      </c>
      <c r="C4" s="39">
        <v>0</v>
      </c>
      <c r="D4" s="40">
        <f>B4+C4</f>
        <v>18027</v>
      </c>
      <c r="E4" s="39">
        <v>543729</v>
      </c>
    </row>
    <row r="5" spans="1:9" ht="16" x14ac:dyDescent="0.2">
      <c r="A5" s="41">
        <f>A4+10</f>
        <v>30</v>
      </c>
      <c r="B5" s="39">
        <v>23312</v>
      </c>
      <c r="C5" s="39">
        <v>0</v>
      </c>
      <c r="D5" s="40">
        <f>B5+C5</f>
        <v>23312</v>
      </c>
      <c r="E5" s="39">
        <v>546903</v>
      </c>
    </row>
    <row r="6" spans="1:9" ht="16" x14ac:dyDescent="0.2">
      <c r="A6" s="41">
        <f>A5+10</f>
        <v>40</v>
      </c>
      <c r="B6" s="39">
        <v>25565</v>
      </c>
      <c r="C6" s="39">
        <v>0</v>
      </c>
      <c r="D6" s="40">
        <f>B6+C6</f>
        <v>25565</v>
      </c>
      <c r="E6" s="39">
        <v>542182</v>
      </c>
    </row>
    <row r="7" spans="1:9" ht="16" x14ac:dyDescent="0.2">
      <c r="A7" s="41">
        <f>A6+10</f>
        <v>50</v>
      </c>
      <c r="B7" s="39">
        <v>22547</v>
      </c>
      <c r="C7" s="39">
        <v>0</v>
      </c>
      <c r="D7" s="40">
        <f>B7+C7</f>
        <v>22547</v>
      </c>
      <c r="E7" s="39">
        <v>556216</v>
      </c>
    </row>
    <row r="8" spans="1:9" ht="16" x14ac:dyDescent="0.2">
      <c r="A8" s="41">
        <f>A7+10</f>
        <v>60</v>
      </c>
      <c r="B8" s="39">
        <v>21115</v>
      </c>
      <c r="C8" s="39">
        <v>0</v>
      </c>
      <c r="D8" s="40">
        <f>B8+C8</f>
        <v>21115</v>
      </c>
      <c r="E8" s="39">
        <v>551969</v>
      </c>
    </row>
    <row r="11" spans="1:9" ht="16" x14ac:dyDescent="0.2">
      <c r="A11" s="34" t="s">
        <v>3</v>
      </c>
      <c r="B11" s="38" t="s">
        <v>12</v>
      </c>
      <c r="C11" s="38" t="s">
        <v>11</v>
      </c>
      <c r="D11" s="38" t="s">
        <v>10</v>
      </c>
      <c r="E11" s="36" t="s">
        <v>9</v>
      </c>
      <c r="H11" s="37" t="s">
        <v>14</v>
      </c>
      <c r="I11" s="37">
        <v>0.27260000000000001</v>
      </c>
    </row>
    <row r="12" spans="1:9" ht="16" x14ac:dyDescent="0.2">
      <c r="A12" s="36">
        <v>0</v>
      </c>
      <c r="B12" s="35">
        <v>0</v>
      </c>
      <c r="C12" s="35">
        <v>0</v>
      </c>
      <c r="D12" s="35">
        <v>0</v>
      </c>
      <c r="E12" s="34">
        <v>532441</v>
      </c>
      <c r="H12" s="37" t="s">
        <v>13</v>
      </c>
      <c r="I12" s="37">
        <v>0</v>
      </c>
    </row>
    <row r="13" spans="1:9" ht="16" x14ac:dyDescent="0.2">
      <c r="A13" s="36">
        <v>10</v>
      </c>
      <c r="B13" s="34">
        <v>7196</v>
      </c>
      <c r="C13" s="34">
        <v>0</v>
      </c>
      <c r="D13" s="35">
        <f>'[1]Auswertung ohne MA'!B13+'[1]Auswertung ohne MA'!C13</f>
        <v>218136</v>
      </c>
      <c r="E13" s="34">
        <v>528633</v>
      </c>
    </row>
    <row r="14" spans="1:9" ht="16" x14ac:dyDescent="0.2">
      <c r="A14" s="36">
        <f>A13+10</f>
        <v>20</v>
      </c>
      <c r="B14" s="34">
        <v>13197</v>
      </c>
      <c r="C14" s="34">
        <v>1077</v>
      </c>
      <c r="D14" s="35">
        <f>'[1]Auswertung ohne MA'!B14+'[1]Auswertung ohne MA'!C14</f>
        <v>197586</v>
      </c>
      <c r="E14" s="34">
        <v>541341</v>
      </c>
    </row>
    <row r="15" spans="1:9" ht="16" x14ac:dyDescent="0.2">
      <c r="A15" s="36">
        <f>A14+10</f>
        <v>30</v>
      </c>
      <c r="B15" s="34">
        <v>15363</v>
      </c>
      <c r="C15" s="34">
        <v>0</v>
      </c>
      <c r="D15" s="35">
        <f>'[1]Auswertung ohne MA'!B15+'[1]Auswertung ohne MA'!C15</f>
        <v>472195</v>
      </c>
      <c r="E15" s="34">
        <v>532599</v>
      </c>
    </row>
    <row r="16" spans="1:9" ht="16" x14ac:dyDescent="0.2">
      <c r="A16" s="36">
        <f>A15+10</f>
        <v>40</v>
      </c>
      <c r="B16" s="34">
        <v>14570</v>
      </c>
      <c r="C16" s="34">
        <v>0</v>
      </c>
      <c r="D16" s="35">
        <f>B16+C16</f>
        <v>14570</v>
      </c>
      <c r="E16" s="34">
        <v>530010</v>
      </c>
    </row>
    <row r="17" spans="1:13" ht="16" x14ac:dyDescent="0.2">
      <c r="A17" s="36">
        <f>A16+10</f>
        <v>50</v>
      </c>
      <c r="B17" s="34">
        <v>13267</v>
      </c>
      <c r="C17" s="34">
        <v>0</v>
      </c>
      <c r="D17" s="35">
        <f>'[1]Auswertung ohne MA'!B17+'[1]Auswertung ohne MA'!C17</f>
        <v>380234</v>
      </c>
      <c r="E17" s="34">
        <v>538051</v>
      </c>
    </row>
    <row r="18" spans="1:13" ht="16" x14ac:dyDescent="0.2">
      <c r="A18" s="36">
        <f>A17+10</f>
        <v>60</v>
      </c>
      <c r="B18" s="34">
        <v>11030</v>
      </c>
      <c r="C18" s="34">
        <v>0</v>
      </c>
      <c r="D18" s="35">
        <f>'[1]Auswertung ohne MA'!B18+'[1]Auswertung ohne MA'!C18</f>
        <v>767123</v>
      </c>
      <c r="E18" s="34">
        <v>545514</v>
      </c>
    </row>
    <row r="20" spans="1:13" ht="16" x14ac:dyDescent="0.2">
      <c r="H20" s="33" t="s">
        <v>8</v>
      </c>
      <c r="I20" s="32"/>
      <c r="J20" s="32"/>
      <c r="K20" s="32"/>
      <c r="L20" s="32"/>
      <c r="M20" s="31"/>
    </row>
    <row r="21" spans="1:13" ht="16" x14ac:dyDescent="0.2">
      <c r="A21" s="14" t="s">
        <v>2</v>
      </c>
      <c r="B21" s="14" t="s">
        <v>12</v>
      </c>
      <c r="C21" s="14" t="s">
        <v>11</v>
      </c>
      <c r="D21" s="14" t="s">
        <v>10</v>
      </c>
      <c r="E21" s="14" t="s">
        <v>9</v>
      </c>
      <c r="H21" s="10" t="s">
        <v>5</v>
      </c>
      <c r="I21" s="7" t="s">
        <v>4</v>
      </c>
      <c r="J21" s="7" t="s">
        <v>3</v>
      </c>
      <c r="K21" s="7" t="s">
        <v>2</v>
      </c>
      <c r="L21" s="8" t="s">
        <v>1</v>
      </c>
      <c r="M21" s="8" t="s">
        <v>0</v>
      </c>
    </row>
    <row r="22" spans="1:13" ht="16" x14ac:dyDescent="0.2">
      <c r="A22" s="14">
        <v>0</v>
      </c>
      <c r="B22" s="12">
        <v>0</v>
      </c>
      <c r="C22" s="12">
        <v>0</v>
      </c>
      <c r="D22" s="12">
        <f>B22+C22</f>
        <v>0</v>
      </c>
      <c r="E22" s="12">
        <v>536199</v>
      </c>
      <c r="H22" s="8">
        <v>0</v>
      </c>
      <c r="I22" s="7">
        <f>B2/E2</f>
        <v>0</v>
      </c>
      <c r="J22" s="7">
        <f>B12/E12</f>
        <v>0</v>
      </c>
      <c r="K22" s="7">
        <f>B22/E22</f>
        <v>0</v>
      </c>
      <c r="L22" s="7">
        <f>AVERAGE(I22:K22)</f>
        <v>0</v>
      </c>
      <c r="M22" s="7">
        <f>STDEVP(I22:K22)</f>
        <v>0</v>
      </c>
    </row>
    <row r="23" spans="1:13" ht="16" x14ac:dyDescent="0.2">
      <c r="A23" s="14">
        <v>10</v>
      </c>
      <c r="B23" s="12">
        <v>8903</v>
      </c>
      <c r="C23" s="12">
        <v>0</v>
      </c>
      <c r="D23" s="12">
        <f>B23+C23</f>
        <v>8903</v>
      </c>
      <c r="E23" s="12">
        <v>537373</v>
      </c>
      <c r="H23" s="8">
        <v>10</v>
      </c>
      <c r="I23" s="7">
        <f>B3/E3</f>
        <v>1.653891444745946E-2</v>
      </c>
      <c r="J23" s="7">
        <f>B13/E13</f>
        <v>1.3612468385439426E-2</v>
      </c>
      <c r="K23" s="7">
        <f>B23/E23</f>
        <v>1.6567635515740465E-2</v>
      </c>
      <c r="L23" s="7">
        <f>AVERAGE(I23:K23)</f>
        <v>1.5573006116213118E-2</v>
      </c>
      <c r="M23" s="7">
        <f>STDEVP(I23:K23)</f>
        <v>1.386359109389589E-3</v>
      </c>
    </row>
    <row r="24" spans="1:13" ht="16" x14ac:dyDescent="0.2">
      <c r="A24" s="14">
        <f>A23+10</f>
        <v>20</v>
      </c>
      <c r="B24" s="12">
        <v>19401</v>
      </c>
      <c r="C24" s="12">
        <v>0</v>
      </c>
      <c r="D24" s="12">
        <f>B24+C24</f>
        <v>19401</v>
      </c>
      <c r="E24" s="12">
        <v>540897</v>
      </c>
      <c r="H24" s="8">
        <f>H23+10</f>
        <v>20</v>
      </c>
      <c r="I24" s="7">
        <f>B4/E4</f>
        <v>3.3154383893446916E-2</v>
      </c>
      <c r="J24" s="7">
        <f>B14/E14</f>
        <v>2.4378349321407394E-2</v>
      </c>
      <c r="K24" s="7">
        <f>B24/E24</f>
        <v>3.5868196717674529E-2</v>
      </c>
      <c r="L24" s="7">
        <f>AVERAGE(I24:K24)</f>
        <v>3.1133643310842948E-2</v>
      </c>
      <c r="M24" s="7">
        <f>STDEVP(I24:K24)</f>
        <v>4.9035152475214918E-3</v>
      </c>
    </row>
    <row r="25" spans="1:13" ht="16" x14ac:dyDescent="0.2">
      <c r="A25" s="14">
        <f>A24+10</f>
        <v>30</v>
      </c>
      <c r="B25" s="12">
        <v>24638</v>
      </c>
      <c r="C25" s="12">
        <v>0</v>
      </c>
      <c r="D25" s="12">
        <f>B25+C25</f>
        <v>24638</v>
      </c>
      <c r="E25" s="12">
        <v>532129</v>
      </c>
      <c r="H25" s="8">
        <f>H24+10</f>
        <v>30</v>
      </c>
      <c r="I25" s="7">
        <f>B5/E5</f>
        <v>4.2625474718551555E-2</v>
      </c>
      <c r="J25" s="7">
        <f>B15/E15</f>
        <v>2.8845341429480715E-2</v>
      </c>
      <c r="K25" s="7">
        <f>B25/E25</f>
        <v>4.6300803000776131E-2</v>
      </c>
      <c r="L25" s="7">
        <f>AVERAGE(I25:K25)</f>
        <v>3.9257206382936137E-2</v>
      </c>
      <c r="M25" s="7">
        <f>STDEVP(I25:K25)</f>
        <v>7.5136412988765378E-3</v>
      </c>
    </row>
    <row r="26" spans="1:13" ht="16" x14ac:dyDescent="0.2">
      <c r="A26" s="14">
        <f>A25+10</f>
        <v>40</v>
      </c>
      <c r="B26" s="12">
        <v>24447</v>
      </c>
      <c r="C26" s="12">
        <v>0</v>
      </c>
      <c r="D26" s="12">
        <f>B26+C26</f>
        <v>24447</v>
      </c>
      <c r="E26" s="12">
        <v>541044</v>
      </c>
      <c r="H26" s="8">
        <f>H25+10</f>
        <v>40</v>
      </c>
      <c r="I26" s="7">
        <f>B6/E6</f>
        <v>4.7152063329287952E-2</v>
      </c>
      <c r="J26" s="7">
        <f>B16/E16</f>
        <v>2.7490047357597025E-2</v>
      </c>
      <c r="K26" s="7">
        <f>B26/E26</f>
        <v>4.5184864816909531E-2</v>
      </c>
      <c r="L26" s="7">
        <f>AVERAGE(I26:K26)</f>
        <v>3.9942325167931503E-2</v>
      </c>
      <c r="M26" s="7">
        <f>STDEVP(I26:K26)</f>
        <v>8.84163953484071E-3</v>
      </c>
    </row>
    <row r="27" spans="1:13" ht="16" x14ac:dyDescent="0.2">
      <c r="A27" s="14">
        <f>A26+10</f>
        <v>50</v>
      </c>
      <c r="B27" s="12">
        <v>22873</v>
      </c>
      <c r="C27" s="12">
        <v>0</v>
      </c>
      <c r="D27" s="12">
        <f>B27+C27</f>
        <v>22873</v>
      </c>
      <c r="E27" s="12">
        <v>547351</v>
      </c>
      <c r="H27" s="8">
        <f>H26+10</f>
        <v>50</v>
      </c>
      <c r="I27" s="7">
        <f>B7/E7</f>
        <v>4.0536410315417035E-2</v>
      </c>
      <c r="J27" s="7">
        <f>B17/E17</f>
        <v>2.4657513878795875E-2</v>
      </c>
      <c r="K27" s="7">
        <f>B27/E27</f>
        <v>4.1788541539158605E-2</v>
      </c>
      <c r="L27" s="7">
        <f>AVERAGE(I27:K27)</f>
        <v>3.5660821911123838E-2</v>
      </c>
      <c r="M27" s="7">
        <f>STDEVP(I27:K27)</f>
        <v>7.7972879426583142E-3</v>
      </c>
    </row>
    <row r="28" spans="1:13" ht="16" x14ac:dyDescent="0.2">
      <c r="A28" s="14">
        <f>A27+10</f>
        <v>60</v>
      </c>
      <c r="B28" s="12">
        <v>19406</v>
      </c>
      <c r="C28" s="12">
        <v>0</v>
      </c>
      <c r="D28" s="12">
        <f>B28+C28</f>
        <v>19406</v>
      </c>
      <c r="E28" s="12">
        <v>540594</v>
      </c>
      <c r="H28" s="8">
        <f>H27+10</f>
        <v>60</v>
      </c>
      <c r="I28" s="7">
        <f>B8/E8</f>
        <v>3.8253959914415485E-2</v>
      </c>
      <c r="J28" s="7">
        <f>B18/E18</f>
        <v>2.0219462745227436E-2</v>
      </c>
      <c r="K28" s="7">
        <f>B28/E28</f>
        <v>3.5897549732331474E-2</v>
      </c>
      <c r="L28" s="7">
        <f>AVERAGE(I28:K28)</f>
        <v>3.1456990797324801E-2</v>
      </c>
      <c r="M28" s="7">
        <f>STDEVP(I28:K28)</f>
        <v>8.0041528711793791E-3</v>
      </c>
    </row>
    <row r="30" spans="1:13" ht="16" x14ac:dyDescent="0.2">
      <c r="H30" s="33" t="s">
        <v>8</v>
      </c>
      <c r="I30" s="32"/>
      <c r="J30" s="32"/>
      <c r="K30" s="32"/>
      <c r="L30" s="32"/>
      <c r="M30" s="31"/>
    </row>
    <row r="31" spans="1:13" ht="16" x14ac:dyDescent="0.2">
      <c r="H31" s="10" t="s">
        <v>5</v>
      </c>
      <c r="I31" s="7" t="s">
        <v>4</v>
      </c>
      <c r="J31" s="7" t="s">
        <v>3</v>
      </c>
      <c r="K31" s="7" t="s">
        <v>2</v>
      </c>
      <c r="L31" s="8" t="s">
        <v>1</v>
      </c>
      <c r="M31" s="8" t="s">
        <v>0</v>
      </c>
    </row>
    <row r="32" spans="1:13" ht="16" x14ac:dyDescent="0.2">
      <c r="H32" s="8">
        <v>0</v>
      </c>
      <c r="I32" s="7">
        <f>C2/E2</f>
        <v>0</v>
      </c>
      <c r="J32" s="7">
        <f>C12/E12</f>
        <v>0</v>
      </c>
      <c r="K32" s="7">
        <f>C22/E22</f>
        <v>0</v>
      </c>
      <c r="L32" s="7">
        <f>AVERAGE(I32:K32)</f>
        <v>0</v>
      </c>
      <c r="M32" s="7">
        <f>STDEVP(I32:K32)</f>
        <v>0</v>
      </c>
    </row>
    <row r="33" spans="8:13" ht="16" x14ac:dyDescent="0.2">
      <c r="H33" s="8">
        <v>10</v>
      </c>
      <c r="I33" s="7">
        <f>C3/E3</f>
        <v>0</v>
      </c>
      <c r="J33" s="7">
        <f>C13/E13</f>
        <v>0</v>
      </c>
      <c r="K33" s="7">
        <f>C23/E23</f>
        <v>0</v>
      </c>
      <c r="L33" s="7">
        <f>AVERAGE(I33:K33)</f>
        <v>0</v>
      </c>
      <c r="M33" s="7">
        <f>STDEVP(I33:K33)</f>
        <v>0</v>
      </c>
    </row>
    <row r="34" spans="8:13" ht="16" x14ac:dyDescent="0.2">
      <c r="H34" s="8">
        <f>H33+10</f>
        <v>20</v>
      </c>
      <c r="I34" s="7">
        <f>C4/E4</f>
        <v>0</v>
      </c>
      <c r="J34" s="7">
        <f>C14/E14</f>
        <v>1.9895038432337473E-3</v>
      </c>
      <c r="K34" s="7">
        <f>C24/E24</f>
        <v>0</v>
      </c>
      <c r="L34" s="7">
        <f>AVERAGE(I34:K34)</f>
        <v>6.6316794774458245E-4</v>
      </c>
      <c r="M34" s="7">
        <f>STDEVP(I34:K34)</f>
        <v>9.3786110583152053E-4</v>
      </c>
    </row>
    <row r="35" spans="8:13" ht="16" x14ac:dyDescent="0.2">
      <c r="H35" s="8">
        <f>H34+10</f>
        <v>30</v>
      </c>
      <c r="I35" s="7">
        <f>C5/E5</f>
        <v>0</v>
      </c>
      <c r="J35" s="7">
        <f>C15/E15</f>
        <v>0</v>
      </c>
      <c r="K35" s="7">
        <f>C25/E25</f>
        <v>0</v>
      </c>
      <c r="L35" s="7">
        <f>AVERAGE(I35:K35)</f>
        <v>0</v>
      </c>
      <c r="M35" s="7">
        <f>STDEVP(I35:K35)</f>
        <v>0</v>
      </c>
    </row>
    <row r="36" spans="8:13" ht="16" x14ac:dyDescent="0.2">
      <c r="H36" s="8">
        <f>H35+10</f>
        <v>40</v>
      </c>
      <c r="I36" s="7">
        <f>C6/E6</f>
        <v>0</v>
      </c>
      <c r="J36" s="7">
        <f>C16/E16</f>
        <v>0</v>
      </c>
      <c r="K36" s="7">
        <f>C26/E26</f>
        <v>0</v>
      </c>
      <c r="L36" s="7">
        <f>AVERAGE(I36:K36)</f>
        <v>0</v>
      </c>
      <c r="M36" s="7">
        <f>STDEVP(I36:K36)</f>
        <v>0</v>
      </c>
    </row>
    <row r="37" spans="8:13" ht="16" x14ac:dyDescent="0.2">
      <c r="H37" s="8">
        <f>H36+10</f>
        <v>50</v>
      </c>
      <c r="I37" s="7">
        <f>C7/E7</f>
        <v>0</v>
      </c>
      <c r="J37" s="7">
        <f>C17/E17</f>
        <v>0</v>
      </c>
      <c r="K37" s="7">
        <f>C27/E27</f>
        <v>0</v>
      </c>
      <c r="L37" s="7">
        <f>AVERAGE(I37:K37)</f>
        <v>0</v>
      </c>
      <c r="M37" s="7">
        <f>STDEVP(I37:K37)</f>
        <v>0</v>
      </c>
    </row>
    <row r="38" spans="8:13" ht="16" x14ac:dyDescent="0.2">
      <c r="H38" s="8">
        <f>H37+10</f>
        <v>60</v>
      </c>
      <c r="I38" s="7">
        <f>C8/E8</f>
        <v>0</v>
      </c>
      <c r="J38" s="7">
        <f>C18/E18</f>
        <v>0</v>
      </c>
      <c r="K38" s="7">
        <f>C28/E28</f>
        <v>0</v>
      </c>
      <c r="L38" s="7">
        <f>AVERAGE(I38:K38)</f>
        <v>0</v>
      </c>
      <c r="M38" s="7">
        <f>STDEVP(I38:K38)</f>
        <v>0</v>
      </c>
    </row>
    <row r="42" spans="8:13" x14ac:dyDescent="0.2">
      <c r="H42" s="30" t="s">
        <v>15</v>
      </c>
      <c r="I42" s="29"/>
      <c r="J42" s="29"/>
      <c r="K42" s="29"/>
      <c r="L42" s="29"/>
      <c r="M42" s="29"/>
    </row>
    <row r="43" spans="8:13" x14ac:dyDescent="0.2">
      <c r="H43" s="3" t="s">
        <v>5</v>
      </c>
      <c r="I43" s="3" t="s">
        <v>4</v>
      </c>
      <c r="J43" s="3" t="s">
        <v>3</v>
      </c>
      <c r="K43" s="3" t="s">
        <v>2</v>
      </c>
      <c r="L43" s="3" t="s">
        <v>1</v>
      </c>
      <c r="M43" s="3" t="s">
        <v>0</v>
      </c>
    </row>
    <row r="44" spans="8:13" x14ac:dyDescent="0.2">
      <c r="H44" s="3">
        <v>0</v>
      </c>
      <c r="I44" s="3">
        <f>I22/$I$11</f>
        <v>0</v>
      </c>
      <c r="J44" s="3">
        <f>J22/$I$11</f>
        <v>0</v>
      </c>
      <c r="K44" s="3">
        <f>K22/$I$11</f>
        <v>0</v>
      </c>
      <c r="L44" s="3">
        <f ca="1">AVERAGE(I44:L44)</f>
        <v>0</v>
      </c>
      <c r="M44" s="3">
        <f>_xlfn.STDEV.P(I44:K44)</f>
        <v>0</v>
      </c>
    </row>
    <row r="45" spans="8:13" x14ac:dyDescent="0.2">
      <c r="H45" s="3">
        <v>10</v>
      </c>
      <c r="I45" s="3">
        <f>I23/$I$11</f>
        <v>6.0670999440423548E-2</v>
      </c>
      <c r="J45" s="3">
        <f>J23/$I$11</f>
        <v>4.9935687400731565E-2</v>
      </c>
      <c r="K45" s="3">
        <f>K23/$I$11</f>
        <v>6.0776359192004636E-2</v>
      </c>
      <c r="L45" s="3">
        <f ca="1">AVERAGE(I45:L45)</f>
        <v>5.7127682011053248E-2</v>
      </c>
      <c r="M45" s="3">
        <f>_xlfn.STDEV.P(I45:K45)</f>
        <v>5.0856900564548377E-3</v>
      </c>
    </row>
    <row r="46" spans="8:13" x14ac:dyDescent="0.2">
      <c r="H46" s="3">
        <v>20</v>
      </c>
      <c r="I46" s="3">
        <f>I24/$I$11</f>
        <v>0.12162283159738413</v>
      </c>
      <c r="J46" s="3">
        <f>J24/$I$11</f>
        <v>8.9429014385206868E-2</v>
      </c>
      <c r="K46" s="3">
        <f>K24/$I$11</f>
        <v>0.13157812442287062</v>
      </c>
      <c r="L46" s="3">
        <f ca="1">AVERAGE(I46:L46)</f>
        <v>0.11420999013515387</v>
      </c>
      <c r="M46" s="3">
        <f>_xlfn.STDEV.P(I46:K46)</f>
        <v>1.7987950284378162E-2</v>
      </c>
    </row>
    <row r="47" spans="8:13" x14ac:dyDescent="0.2">
      <c r="H47" s="3">
        <v>30</v>
      </c>
      <c r="I47" s="3">
        <f>I25/$I$11</f>
        <v>0.15636637827788538</v>
      </c>
      <c r="J47" s="3">
        <f>J25/$I$11</f>
        <v>0.10581563253661304</v>
      </c>
      <c r="K47" s="3">
        <f>K25/$I$11</f>
        <v>0.16984887381062411</v>
      </c>
      <c r="L47" s="3">
        <f ca="1">AVERAGE(I47:L47)</f>
        <v>0.14401029487504086</v>
      </c>
      <c r="M47" s="3">
        <f>_xlfn.STDEV.P(I47:K47)</f>
        <v>2.7562880773574997E-2</v>
      </c>
    </row>
    <row r="48" spans="8:13" x14ac:dyDescent="0.2">
      <c r="H48" s="3">
        <v>40</v>
      </c>
      <c r="I48" s="3">
        <f>I26/$I$11</f>
        <v>0.17297161896290517</v>
      </c>
      <c r="J48" s="3">
        <f>J26/$I$11</f>
        <v>0.10084390079822826</v>
      </c>
      <c r="K48" s="3">
        <f>K26/$I$11</f>
        <v>0.16575519008404083</v>
      </c>
      <c r="L48" s="3">
        <f ca="1">AVERAGE(I48:L48)</f>
        <v>0.14652356994839141</v>
      </c>
      <c r="M48" s="3">
        <f>_xlfn.STDEV.P(I48:K48)</f>
        <v>3.2434481052240248E-2</v>
      </c>
    </row>
    <row r="49" spans="8:13" x14ac:dyDescent="0.2">
      <c r="H49" s="3">
        <v>50</v>
      </c>
      <c r="I49" s="3">
        <f>I27/$I$11</f>
        <v>0.14870289917614465</v>
      </c>
      <c r="J49" s="3">
        <f>J27/$I$11</f>
        <v>9.0453095666896091E-2</v>
      </c>
      <c r="K49" s="3">
        <f>K27/$I$11</f>
        <v>0.15329619053249671</v>
      </c>
      <c r="L49" s="3">
        <f ca="1">AVERAGE(I49:L49)</f>
        <v>0.13081739512517915</v>
      </c>
      <c r="M49" s="3">
        <f>_xlfn.STDEV.P(I49:K49)</f>
        <v>2.8603404044968115E-2</v>
      </c>
    </row>
    <row r="50" spans="8:13" x14ac:dyDescent="0.2">
      <c r="H50" s="3">
        <v>60</v>
      </c>
      <c r="I50" s="3">
        <f>I28/$I$11</f>
        <v>0.14033000702280074</v>
      </c>
      <c r="J50" s="3">
        <f>J28/$I$11</f>
        <v>7.4172643966351565E-2</v>
      </c>
      <c r="K50" s="3">
        <f>K28/$I$11</f>
        <v>0.13168580239299879</v>
      </c>
      <c r="L50" s="3">
        <f ca="1">AVERAGE(I50:L50)</f>
        <v>0.1153961511273837</v>
      </c>
      <c r="M50" s="3">
        <f>_xlfn.STDEV.P(I50:K50)</f>
        <v>2.9362262917018985E-2</v>
      </c>
    </row>
  </sheetData>
  <mergeCells count="3">
    <mergeCell ref="H20:M20"/>
    <mergeCell ref="H30:M30"/>
    <mergeCell ref="H42:M42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12F96-C4F0-B248-9FD4-57F84D9D23FA}">
  <dimension ref="A1:N50"/>
  <sheetViews>
    <sheetView tabSelected="1" zoomScale="89" workbookViewId="0">
      <selection activeCell="N16" sqref="N16"/>
    </sheetView>
  </sheetViews>
  <sheetFormatPr baseColWidth="10" defaultRowHeight="15" x14ac:dyDescent="0.2"/>
  <cols>
    <col min="1" max="16384" width="10.83203125" style="1"/>
  </cols>
  <sheetData>
    <row r="1" spans="1:12" ht="16" x14ac:dyDescent="0.2">
      <c r="A1" s="39" t="s">
        <v>4</v>
      </c>
      <c r="B1" s="41" t="s">
        <v>12</v>
      </c>
      <c r="C1" s="41" t="s">
        <v>11</v>
      </c>
      <c r="D1" s="41" t="s">
        <v>10</v>
      </c>
      <c r="E1" s="41" t="s">
        <v>9</v>
      </c>
    </row>
    <row r="2" spans="1:12" ht="16" x14ac:dyDescent="0.2">
      <c r="A2" s="41">
        <v>0</v>
      </c>
      <c r="B2" s="40">
        <v>0</v>
      </c>
      <c r="C2" s="40">
        <v>0</v>
      </c>
      <c r="D2" s="40">
        <v>0</v>
      </c>
      <c r="E2" s="39">
        <v>562658</v>
      </c>
    </row>
    <row r="3" spans="1:12" ht="16" x14ac:dyDescent="0.2">
      <c r="A3" s="41">
        <v>10</v>
      </c>
      <c r="B3" s="39">
        <v>1855</v>
      </c>
      <c r="C3" s="39">
        <v>0</v>
      </c>
      <c r="D3" s="40">
        <f>B3+C3</f>
        <v>1855</v>
      </c>
      <c r="E3" s="39">
        <v>560958</v>
      </c>
    </row>
    <row r="4" spans="1:12" ht="16" x14ac:dyDescent="0.2">
      <c r="A4" s="41">
        <f>A3+10</f>
        <v>20</v>
      </c>
      <c r="B4" s="39">
        <v>3158</v>
      </c>
      <c r="C4" s="39">
        <v>0</v>
      </c>
      <c r="D4" s="40">
        <f>B4+C4</f>
        <v>3158</v>
      </c>
      <c r="E4" s="39">
        <v>548871</v>
      </c>
    </row>
    <row r="5" spans="1:12" ht="16" x14ac:dyDescent="0.2">
      <c r="A5" s="41">
        <f>A4+10</f>
        <v>30</v>
      </c>
      <c r="B5" s="39">
        <v>4241</v>
      </c>
      <c r="C5" s="39">
        <v>1097</v>
      </c>
      <c r="D5" s="40">
        <f>B5+C5</f>
        <v>5338</v>
      </c>
      <c r="E5" s="39">
        <v>570157</v>
      </c>
    </row>
    <row r="6" spans="1:12" ht="16" x14ac:dyDescent="0.2">
      <c r="A6" s="41">
        <f>A5+10</f>
        <v>40</v>
      </c>
      <c r="B6" s="39">
        <v>4314</v>
      </c>
      <c r="C6" s="39">
        <v>0</v>
      </c>
      <c r="D6" s="40">
        <f>B6+C6</f>
        <v>4314</v>
      </c>
      <c r="E6" s="39">
        <v>565108</v>
      </c>
    </row>
    <row r="7" spans="1:12" ht="16" x14ac:dyDescent="0.2">
      <c r="A7" s="41">
        <f>A6+10</f>
        <v>50</v>
      </c>
      <c r="B7" s="39">
        <v>4276</v>
      </c>
      <c r="C7" s="39">
        <v>0</v>
      </c>
      <c r="D7" s="40">
        <f>B7+C7</f>
        <v>4276</v>
      </c>
      <c r="E7" s="39">
        <v>578228</v>
      </c>
    </row>
    <row r="8" spans="1:12" ht="16" x14ac:dyDescent="0.2">
      <c r="A8" s="41">
        <f>A7+10</f>
        <v>60</v>
      </c>
      <c r="B8" s="39">
        <v>3567</v>
      </c>
      <c r="C8" s="39">
        <v>0</v>
      </c>
      <c r="D8" s="40">
        <f>B8+C8</f>
        <v>3567</v>
      </c>
      <c r="E8" s="39">
        <v>559287</v>
      </c>
    </row>
    <row r="11" spans="1:12" ht="16" x14ac:dyDescent="0.2">
      <c r="A11" s="18" t="s">
        <v>3</v>
      </c>
      <c r="B11" s="23" t="s">
        <v>12</v>
      </c>
      <c r="C11" s="23" t="s">
        <v>11</v>
      </c>
      <c r="D11" s="23" t="s">
        <v>10</v>
      </c>
      <c r="E11" s="20" t="s">
        <v>9</v>
      </c>
      <c r="H11" s="37" t="s">
        <v>14</v>
      </c>
      <c r="I11" s="37">
        <v>0.27260000000000001</v>
      </c>
      <c r="K11" s="6"/>
      <c r="L11" s="6"/>
    </row>
    <row r="12" spans="1:12" ht="16" x14ac:dyDescent="0.2">
      <c r="A12" s="20">
        <v>0</v>
      </c>
      <c r="B12" s="19">
        <v>0</v>
      </c>
      <c r="C12" s="19">
        <v>0</v>
      </c>
      <c r="D12" s="19">
        <v>0</v>
      </c>
      <c r="E12" s="18">
        <v>579161</v>
      </c>
      <c r="H12" s="37" t="s">
        <v>13</v>
      </c>
      <c r="I12" s="37">
        <v>0</v>
      </c>
      <c r="K12" s="6"/>
      <c r="L12" s="6"/>
    </row>
    <row r="13" spans="1:12" ht="16" x14ac:dyDescent="0.2">
      <c r="A13" s="20">
        <v>10</v>
      </c>
      <c r="B13" s="18">
        <v>1084</v>
      </c>
      <c r="C13" s="18">
        <v>0</v>
      </c>
      <c r="D13" s="19">
        <f>B13+C13</f>
        <v>1084</v>
      </c>
      <c r="E13" s="18">
        <v>575551</v>
      </c>
    </row>
    <row r="14" spans="1:12" ht="16" x14ac:dyDescent="0.2">
      <c r="A14" s="20">
        <f>A13+10</f>
        <v>20</v>
      </c>
      <c r="B14" s="18">
        <v>2421</v>
      </c>
      <c r="C14" s="18">
        <v>0</v>
      </c>
      <c r="D14" s="19">
        <f>B14+C14</f>
        <v>2421</v>
      </c>
      <c r="E14" s="18">
        <v>573321</v>
      </c>
    </row>
    <row r="15" spans="1:12" ht="16" x14ac:dyDescent="0.2">
      <c r="A15" s="20">
        <f>A14+10</f>
        <v>30</v>
      </c>
      <c r="B15" s="18">
        <v>2679</v>
      </c>
      <c r="C15" s="18">
        <v>0</v>
      </c>
      <c r="D15" s="19">
        <f>B15+C15</f>
        <v>2679</v>
      </c>
      <c r="E15" s="18">
        <v>571104</v>
      </c>
    </row>
    <row r="16" spans="1:12" ht="16" x14ac:dyDescent="0.2">
      <c r="A16" s="20">
        <f>A15+10</f>
        <v>40</v>
      </c>
      <c r="B16" s="18">
        <v>4314</v>
      </c>
      <c r="C16" s="18">
        <v>0</v>
      </c>
      <c r="D16" s="19">
        <f>B16+C16</f>
        <v>4314</v>
      </c>
      <c r="E16" s="18">
        <v>565108</v>
      </c>
    </row>
    <row r="17" spans="1:13" ht="16" x14ac:dyDescent="0.2">
      <c r="A17" s="20">
        <f>A16+10</f>
        <v>50</v>
      </c>
      <c r="B17" s="18">
        <v>2419</v>
      </c>
      <c r="C17" s="18">
        <v>0</v>
      </c>
      <c r="D17" s="19">
        <f>B17+C17</f>
        <v>2419</v>
      </c>
      <c r="E17" s="18">
        <v>571726</v>
      </c>
    </row>
    <row r="18" spans="1:13" ht="16" x14ac:dyDescent="0.2">
      <c r="A18" s="20">
        <f>A17+10</f>
        <v>60</v>
      </c>
      <c r="B18" s="18">
        <v>2361</v>
      </c>
      <c r="C18" s="18">
        <v>0</v>
      </c>
      <c r="D18" s="19">
        <f>B18+C18</f>
        <v>2361</v>
      </c>
      <c r="E18" s="18">
        <v>598181</v>
      </c>
    </row>
    <row r="20" spans="1:13" ht="16" x14ac:dyDescent="0.2">
      <c r="H20" s="11" t="s">
        <v>8</v>
      </c>
      <c r="I20" s="11"/>
      <c r="J20" s="11"/>
      <c r="K20" s="11"/>
      <c r="L20" s="11"/>
      <c r="M20" s="11"/>
    </row>
    <row r="21" spans="1:13" ht="16" x14ac:dyDescent="0.2">
      <c r="A21" s="14" t="s">
        <v>2</v>
      </c>
      <c r="B21" s="14" t="s">
        <v>12</v>
      </c>
      <c r="C21" s="14" t="s">
        <v>11</v>
      </c>
      <c r="D21" s="14" t="s">
        <v>10</v>
      </c>
      <c r="E21" s="14" t="s">
        <v>9</v>
      </c>
      <c r="H21" s="10" t="s">
        <v>5</v>
      </c>
      <c r="I21" s="7" t="s">
        <v>4</v>
      </c>
      <c r="J21" s="7" t="s">
        <v>3</v>
      </c>
      <c r="K21" s="7" t="s">
        <v>2</v>
      </c>
      <c r="L21" s="8" t="s">
        <v>7</v>
      </c>
      <c r="M21" s="8" t="s">
        <v>0</v>
      </c>
    </row>
    <row r="22" spans="1:13" ht="16" x14ac:dyDescent="0.2">
      <c r="A22" s="14">
        <v>0</v>
      </c>
      <c r="B22" s="12">
        <v>0</v>
      </c>
      <c r="C22" s="12">
        <v>0</v>
      </c>
      <c r="D22" s="12">
        <v>0</v>
      </c>
      <c r="E22" s="12">
        <v>721708</v>
      </c>
      <c r="H22" s="8">
        <v>0</v>
      </c>
      <c r="I22" s="42">
        <f>B2/E2</f>
        <v>0</v>
      </c>
      <c r="J22" s="42">
        <f>B12/E12</f>
        <v>0</v>
      </c>
      <c r="K22" s="42">
        <f>B22/E22</f>
        <v>0</v>
      </c>
      <c r="L22" s="42">
        <f>AVERAGE(I22:K22)</f>
        <v>0</v>
      </c>
      <c r="M22" s="42">
        <f>STDEVP(I22:K22)</f>
        <v>0</v>
      </c>
    </row>
    <row r="23" spans="1:13" ht="16" x14ac:dyDescent="0.2">
      <c r="A23" s="14">
        <v>10</v>
      </c>
      <c r="B23" s="12">
        <v>0</v>
      </c>
      <c r="C23" s="12">
        <v>0</v>
      </c>
      <c r="D23" s="13">
        <f>B23+C23</f>
        <v>0</v>
      </c>
      <c r="E23" s="12">
        <v>740116</v>
      </c>
      <c r="H23" s="8">
        <v>10</v>
      </c>
      <c r="I23" s="42">
        <f>B3/E3</f>
        <v>3.3068429365478345E-3</v>
      </c>
      <c r="J23" s="42">
        <f>B13/E13</f>
        <v>1.8834125907174169E-3</v>
      </c>
      <c r="K23" s="42">
        <f>B23/E23</f>
        <v>0</v>
      </c>
      <c r="L23" s="42">
        <f>AVERAGE(I23:K23)</f>
        <v>1.730085175755084E-3</v>
      </c>
      <c r="M23" s="42">
        <f>STDEVP(I23:K23)</f>
        <v>1.354359510096525E-3</v>
      </c>
    </row>
    <row r="24" spans="1:13" ht="16" x14ac:dyDescent="0.2">
      <c r="A24" s="14">
        <f>A23+10</f>
        <v>20</v>
      </c>
      <c r="B24" s="12">
        <v>1627</v>
      </c>
      <c r="C24" s="12">
        <v>0</v>
      </c>
      <c r="D24" s="13">
        <f>B24+C24</f>
        <v>1627</v>
      </c>
      <c r="E24" s="12">
        <v>744109</v>
      </c>
      <c r="H24" s="8">
        <f>H23+10</f>
        <v>20</v>
      </c>
      <c r="I24" s="42">
        <f>B4/E4</f>
        <v>5.7536288125989528E-3</v>
      </c>
      <c r="J24" s="42">
        <f>B14/E14</f>
        <v>4.2227652571596016E-3</v>
      </c>
      <c r="K24" s="42">
        <f>B24/E24</f>
        <v>2.1865076218672264E-3</v>
      </c>
      <c r="L24" s="42">
        <f>AVERAGE(I24:K24)</f>
        <v>4.0543005638752601E-3</v>
      </c>
      <c r="M24" s="42">
        <f>STDEVP(I24:K24)</f>
        <v>1.4611350980212549E-3</v>
      </c>
    </row>
    <row r="25" spans="1:13" ht="16" x14ac:dyDescent="0.2">
      <c r="A25" s="14">
        <f>A24+10</f>
        <v>30</v>
      </c>
      <c r="B25" s="12">
        <v>2131</v>
      </c>
      <c r="C25" s="12">
        <v>0</v>
      </c>
      <c r="D25" s="13">
        <f>B25+C25</f>
        <v>2131</v>
      </c>
      <c r="E25" s="12">
        <v>736685</v>
      </c>
      <c r="H25" s="8">
        <f>H24+10</f>
        <v>30</v>
      </c>
      <c r="I25" s="42">
        <f>B5/E5</f>
        <v>7.4383020817073188E-3</v>
      </c>
      <c r="J25" s="42">
        <f>B15/E15</f>
        <v>4.6909144394015802E-3</v>
      </c>
      <c r="K25" s="42">
        <f>B25/E25</f>
        <v>2.8926881910178704E-3</v>
      </c>
      <c r="L25" s="42">
        <f>AVERAGE(I25:K25)</f>
        <v>5.0073015707089233E-3</v>
      </c>
      <c r="M25" s="42">
        <f>STDEVP(I25:K25)</f>
        <v>1.8691757583580136E-3</v>
      </c>
    </row>
    <row r="26" spans="1:13" ht="16" x14ac:dyDescent="0.2">
      <c r="A26" s="14">
        <f>A25+10</f>
        <v>40</v>
      </c>
      <c r="B26" s="12">
        <v>2101</v>
      </c>
      <c r="C26" s="12">
        <v>0</v>
      </c>
      <c r="D26" s="13">
        <f>B26+C26</f>
        <v>2101</v>
      </c>
      <c r="E26" s="12">
        <v>767221</v>
      </c>
      <c r="H26" s="8">
        <f>H25+10</f>
        <v>40</v>
      </c>
      <c r="I26" s="42">
        <f>B6/E6</f>
        <v>7.6339389992709358E-3</v>
      </c>
      <c r="J26" s="42">
        <f>B16/E16</f>
        <v>7.6339389992709358E-3</v>
      </c>
      <c r="K26" s="42">
        <f>B26/E26</f>
        <v>2.7384547607534203E-3</v>
      </c>
      <c r="L26" s="42">
        <f>AVERAGE(I26:K26)</f>
        <v>6.002110919765098E-3</v>
      </c>
      <c r="M26" s="42">
        <f>STDEVP(I26:K26)</f>
        <v>2.307753401498398E-3</v>
      </c>
    </row>
    <row r="27" spans="1:13" ht="16" x14ac:dyDescent="0.2">
      <c r="A27" s="14">
        <f>A26+10</f>
        <v>50</v>
      </c>
      <c r="B27" s="12">
        <v>1801</v>
      </c>
      <c r="C27" s="12">
        <v>0</v>
      </c>
      <c r="D27" s="13">
        <f>B27+C27</f>
        <v>1801</v>
      </c>
      <c r="E27" s="12">
        <v>736901</v>
      </c>
      <c r="H27" s="8">
        <f>H26+10</f>
        <v>50</v>
      </c>
      <c r="I27" s="42">
        <f>B7/E7</f>
        <v>7.3950068139211518E-3</v>
      </c>
      <c r="J27" s="42">
        <f>B17/E17</f>
        <v>4.231047739651511E-3</v>
      </c>
      <c r="K27" s="42">
        <f>B27/E27</f>
        <v>2.4440189387719652E-3</v>
      </c>
      <c r="L27" s="42">
        <f>AVERAGE(I27:K27)</f>
        <v>4.6900244974482095E-3</v>
      </c>
      <c r="M27" s="42">
        <f>STDEVP(I27:K27)</f>
        <v>2.0471223677993688E-3</v>
      </c>
    </row>
    <row r="28" spans="1:13" ht="16" x14ac:dyDescent="0.2">
      <c r="A28" s="14">
        <f>A27+10</f>
        <v>60</v>
      </c>
      <c r="B28" s="12">
        <v>1768</v>
      </c>
      <c r="C28" s="12">
        <v>0</v>
      </c>
      <c r="D28" s="13">
        <f>B28+C28</f>
        <v>1768</v>
      </c>
      <c r="E28" s="12">
        <v>775069</v>
      </c>
      <c r="H28" s="8">
        <f>H27+10</f>
        <v>60</v>
      </c>
      <c r="I28" s="42">
        <f>B8/E8</f>
        <v>6.3777631162533722E-3</v>
      </c>
      <c r="J28" s="42">
        <f>B18/E18</f>
        <v>3.9469658849077454E-3</v>
      </c>
      <c r="K28" s="42">
        <f>B28/E28</f>
        <v>2.2810872322335174E-3</v>
      </c>
      <c r="L28" s="42">
        <f>AVERAGE(I28:K28)</f>
        <v>4.2019387444648783E-3</v>
      </c>
      <c r="M28" s="42">
        <f>STDEVP(I28:K28)</f>
        <v>1.6821507451296831E-3</v>
      </c>
    </row>
    <row r="30" spans="1:13" ht="16" x14ac:dyDescent="0.2">
      <c r="H30" s="11" t="s">
        <v>8</v>
      </c>
      <c r="I30" s="11"/>
      <c r="J30" s="11"/>
      <c r="K30" s="11"/>
      <c r="L30" s="11"/>
      <c r="M30" s="11"/>
    </row>
    <row r="31" spans="1:13" ht="16" x14ac:dyDescent="0.2">
      <c r="H31" s="10" t="s">
        <v>5</v>
      </c>
      <c r="I31" s="7" t="s">
        <v>4</v>
      </c>
      <c r="J31" s="7" t="s">
        <v>3</v>
      </c>
      <c r="K31" s="7" t="s">
        <v>2</v>
      </c>
      <c r="L31" s="8" t="s">
        <v>7</v>
      </c>
      <c r="M31" s="8" t="s">
        <v>0</v>
      </c>
    </row>
    <row r="32" spans="1:13" ht="16" x14ac:dyDescent="0.2">
      <c r="H32" s="8">
        <v>0</v>
      </c>
      <c r="I32" s="7">
        <f>C2/E2</f>
        <v>0</v>
      </c>
      <c r="J32" s="7">
        <f>C12/E12</f>
        <v>0</v>
      </c>
      <c r="K32" s="7">
        <f>C22/E22</f>
        <v>0</v>
      </c>
      <c r="L32" s="7">
        <f>AVERAGE(I32:K32)</f>
        <v>0</v>
      </c>
      <c r="M32" s="7">
        <f>STDEVP(I32:K32)</f>
        <v>0</v>
      </c>
    </row>
    <row r="33" spans="8:14" ht="16" x14ac:dyDescent="0.2">
      <c r="H33" s="8">
        <v>10</v>
      </c>
      <c r="I33" s="7">
        <f>C3/E3</f>
        <v>0</v>
      </c>
      <c r="J33" s="7">
        <f>C13/E13</f>
        <v>0</v>
      </c>
      <c r="K33" s="7">
        <f>C23/E23</f>
        <v>0</v>
      </c>
      <c r="L33" s="7">
        <f>AVERAGE(I33:K33)</f>
        <v>0</v>
      </c>
      <c r="M33" s="7">
        <f>STDEVP(I33:K33)</f>
        <v>0</v>
      </c>
    </row>
    <row r="34" spans="8:14" ht="16" x14ac:dyDescent="0.2">
      <c r="H34" s="8">
        <f>H33+10</f>
        <v>20</v>
      </c>
      <c r="I34" s="7">
        <f>C4/E4</f>
        <v>0</v>
      </c>
      <c r="J34" s="7">
        <f>C14/E14</f>
        <v>0</v>
      </c>
      <c r="K34" s="7">
        <f>C24/E24</f>
        <v>0</v>
      </c>
      <c r="L34" s="7">
        <f>AVERAGE(I34:K34)</f>
        <v>0</v>
      </c>
      <c r="M34" s="7">
        <f>STDEVP(I34:K34)</f>
        <v>0</v>
      </c>
    </row>
    <row r="35" spans="8:14" ht="16" x14ac:dyDescent="0.2">
      <c r="H35" s="8">
        <f>H34+10</f>
        <v>30</v>
      </c>
      <c r="I35" s="7">
        <f>C5/E5</f>
        <v>1.9240314509863072E-3</v>
      </c>
      <c r="J35" s="7">
        <f>C15/E15</f>
        <v>0</v>
      </c>
      <c r="K35" s="7">
        <f>C25/E25</f>
        <v>0</v>
      </c>
      <c r="L35" s="7">
        <f>AVERAGE(I35:K35)</f>
        <v>6.4134381699543577E-4</v>
      </c>
      <c r="M35" s="7">
        <f>STDEVP(I35:K35)</f>
        <v>9.0699712413907347E-4</v>
      </c>
    </row>
    <row r="36" spans="8:14" ht="16" x14ac:dyDescent="0.2">
      <c r="H36" s="8">
        <f>H35+10</f>
        <v>40</v>
      </c>
      <c r="I36" s="7">
        <f>C6/E6</f>
        <v>0</v>
      </c>
      <c r="J36" s="7">
        <f>C16/E16</f>
        <v>0</v>
      </c>
      <c r="K36" s="7">
        <f>C26/E26</f>
        <v>0</v>
      </c>
      <c r="L36" s="7">
        <f>AVERAGE(I36:K36)</f>
        <v>0</v>
      </c>
      <c r="M36" s="7">
        <f>STDEVP(I36:K36)</f>
        <v>0</v>
      </c>
    </row>
    <row r="37" spans="8:14" ht="16" x14ac:dyDescent="0.2">
      <c r="H37" s="8">
        <f>H36+10</f>
        <v>50</v>
      </c>
      <c r="I37" s="7">
        <f>C7/E7</f>
        <v>0</v>
      </c>
      <c r="J37" s="7">
        <f>C17/E17</f>
        <v>0</v>
      </c>
      <c r="K37" s="7">
        <f>C27/E27</f>
        <v>0</v>
      </c>
      <c r="L37" s="7">
        <f>AVERAGE(I37:K37)</f>
        <v>0</v>
      </c>
      <c r="M37" s="7">
        <f>STDEVP(I37:K37)</f>
        <v>0</v>
      </c>
    </row>
    <row r="38" spans="8:14" ht="16" x14ac:dyDescent="0.2">
      <c r="H38" s="8">
        <f>H37+10</f>
        <v>60</v>
      </c>
      <c r="I38" s="7">
        <f>C8/E8</f>
        <v>0</v>
      </c>
      <c r="J38" s="7">
        <f>C18/E18</f>
        <v>0</v>
      </c>
      <c r="K38" s="7">
        <f>C28/E28</f>
        <v>0</v>
      </c>
      <c r="L38" s="7">
        <f>AVERAGE(I38:K38)</f>
        <v>0</v>
      </c>
      <c r="M38" s="7">
        <f>STDEVP(I38:K38)</f>
        <v>0</v>
      </c>
    </row>
    <row r="42" spans="8:14" x14ac:dyDescent="0.2">
      <c r="H42" s="5" t="s">
        <v>15</v>
      </c>
      <c r="I42" s="5"/>
      <c r="J42" s="5"/>
      <c r="K42" s="5"/>
      <c r="L42" s="5"/>
      <c r="M42" s="5"/>
      <c r="N42" s="5"/>
    </row>
    <row r="43" spans="8:14" x14ac:dyDescent="0.2">
      <c r="H43" s="4" t="s">
        <v>5</v>
      </c>
      <c r="I43" s="4" t="s">
        <v>4</v>
      </c>
      <c r="J43" s="4" t="s">
        <v>3</v>
      </c>
      <c r="K43" s="4" t="s">
        <v>2</v>
      </c>
      <c r="L43" s="4" t="s">
        <v>1</v>
      </c>
      <c r="M43" s="4" t="s">
        <v>0</v>
      </c>
      <c r="N43" s="4"/>
    </row>
    <row r="44" spans="8:14" x14ac:dyDescent="0.2">
      <c r="H44" s="3">
        <v>0</v>
      </c>
      <c r="I44" s="2">
        <f>I22/$I$11</f>
        <v>0</v>
      </c>
      <c r="J44" s="2">
        <f>J22/$I$11</f>
        <v>0</v>
      </c>
      <c r="K44" s="2">
        <f>K22/$I$11</f>
        <v>0</v>
      </c>
      <c r="L44" s="2">
        <f>AVERAGE(I44:K44)</f>
        <v>0</v>
      </c>
      <c r="M44" s="2">
        <f>_xlfn.STDEV.P(I44:K44)</f>
        <v>0</v>
      </c>
      <c r="N44" s="3"/>
    </row>
    <row r="45" spans="8:14" x14ac:dyDescent="0.2">
      <c r="H45" s="3">
        <v>10</v>
      </c>
      <c r="I45" s="2">
        <f>I23/$I$11</f>
        <v>1.2130751784841652E-2</v>
      </c>
      <c r="J45" s="2">
        <f>J23/$I$11</f>
        <v>6.9090703988166427E-3</v>
      </c>
      <c r="K45" s="2">
        <f>K23/$I$11</f>
        <v>0</v>
      </c>
      <c r="L45" s="2">
        <f>AVERAGE(I45:K45)</f>
        <v>6.3466073945527652E-3</v>
      </c>
      <c r="M45" s="2">
        <f>_xlfn.STDEV.P(I45:K45)</f>
        <v>4.9683034119461667E-3</v>
      </c>
      <c r="N45" s="3"/>
    </row>
    <row r="46" spans="8:14" x14ac:dyDescent="0.2">
      <c r="H46" s="3">
        <v>20</v>
      </c>
      <c r="I46" s="2">
        <f>I24/$I$11</f>
        <v>2.1106488674244139E-2</v>
      </c>
      <c r="J46" s="2">
        <f>J24/$I$11</f>
        <v>1.5490701603666916E-2</v>
      </c>
      <c r="K46" s="2">
        <f>K24/$I$11</f>
        <v>8.0209377177814616E-3</v>
      </c>
      <c r="L46" s="2">
        <f>AVERAGE(I46:K46)</f>
        <v>1.4872709331897507E-2</v>
      </c>
      <c r="M46" s="2">
        <f>_xlfn.STDEV.P(I46:K46)</f>
        <v>5.3599966912004889E-3</v>
      </c>
      <c r="N46" s="3"/>
    </row>
    <row r="47" spans="8:14" x14ac:dyDescent="0.2">
      <c r="H47" s="3">
        <v>30</v>
      </c>
      <c r="I47" s="2">
        <f>I25/$I$11</f>
        <v>2.7286508003328387E-2</v>
      </c>
      <c r="J47" s="2">
        <f>J25/$I$11</f>
        <v>1.7208050034488553E-2</v>
      </c>
      <c r="K47" s="2">
        <f>K25/$I$11</f>
        <v>1.0611475388913685E-2</v>
      </c>
      <c r="L47" s="2">
        <f>AVERAGE(I47:K47)</f>
        <v>1.8368677808910206E-2</v>
      </c>
      <c r="M47" s="2">
        <f>_xlfn.STDEV.P(I47:K47)</f>
        <v>6.8568443079897795E-3</v>
      </c>
      <c r="N47" s="3"/>
    </row>
    <row r="48" spans="8:14" x14ac:dyDescent="0.2">
      <c r="H48" s="3">
        <v>40</v>
      </c>
      <c r="I48" s="2">
        <f>I26/$I$11</f>
        <v>2.8004178280524341E-2</v>
      </c>
      <c r="J48" s="2">
        <f>J26/$I$11</f>
        <v>2.8004178280524341E-2</v>
      </c>
      <c r="K48" s="2">
        <f>K26/$I$11</f>
        <v>1.0045688777525387E-2</v>
      </c>
      <c r="L48" s="2">
        <f>AVERAGE(I48:K48)</f>
        <v>2.201801511285802E-2</v>
      </c>
      <c r="M48" s="2">
        <f>_xlfn.STDEV.P(I48:K48)</f>
        <v>8.4657131382919991E-3</v>
      </c>
      <c r="N48" s="3"/>
    </row>
    <row r="49" spans="8:14" x14ac:dyDescent="0.2">
      <c r="H49" s="3">
        <v>50</v>
      </c>
      <c r="I49" s="2">
        <f>I27/$I$11</f>
        <v>2.7127684570510461E-2</v>
      </c>
      <c r="J49" s="2">
        <f>J27/$I$11</f>
        <v>1.5521084885001873E-2</v>
      </c>
      <c r="K49" s="2">
        <f>K27/$I$11</f>
        <v>8.965586715964655E-3</v>
      </c>
      <c r="L49" s="2">
        <f>AVERAGE(I49:K49)</f>
        <v>1.720478539049233E-2</v>
      </c>
      <c r="M49" s="2">
        <f>_xlfn.STDEV.P(I49:K49)</f>
        <v>7.5096198378553523E-3</v>
      </c>
      <c r="N49" s="3"/>
    </row>
    <row r="50" spans="8:14" x14ac:dyDescent="0.2">
      <c r="H50" s="3">
        <v>60</v>
      </c>
      <c r="I50" s="2">
        <f>I28/$I$11</f>
        <v>2.3396049582734307E-2</v>
      </c>
      <c r="J50" s="2">
        <f>J28/$I$11</f>
        <v>1.4478965095039417E-2</v>
      </c>
      <c r="K50" s="2">
        <f>K28/$I$11</f>
        <v>8.3678915342388742E-3</v>
      </c>
      <c r="L50" s="2">
        <f>AVERAGE(I50:K50)</f>
        <v>1.5414302070670868E-2</v>
      </c>
      <c r="M50" s="2">
        <f>_xlfn.STDEV.P(I50:K50)</f>
        <v>6.1707657561617096E-3</v>
      </c>
      <c r="N50" s="3"/>
    </row>
  </sheetData>
  <mergeCells count="3">
    <mergeCell ref="H20:M20"/>
    <mergeCell ref="H30:M30"/>
    <mergeCell ref="H42:N42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EP403 M biocat</vt:lpstr>
      <vt:lpstr>HFA403 M biocat</vt:lpstr>
      <vt:lpstr>BU403 M biocat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Dirks, Tim</dc:creator>
  <cp:lastModifiedBy>Dirks, Tim</cp:lastModifiedBy>
  <dcterms:created xsi:type="dcterms:W3CDTF">2025-01-09T12:44:37Z</dcterms:created>
  <dcterms:modified xsi:type="dcterms:W3CDTF">2025-01-09T13:00:15Z</dcterms:modified>
</cp:coreProperties>
</file>